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VolOEsRfkmOpMEbQrG1gxzy1Ra8ecobh1cx6hFUbjfWSI968WzNPU6vzlpQEFCNuNmWTpWEY6oMDqjD3pzOlkA==" workbookSaltValue="bIkL2eQHCg0cGILbJ763yg==" workbookSpinCount="100000" lockStructure="1"/>
  <bookViews>
    <workbookView windowWidth="27660" windowHeight="12180"/>
  </bookViews>
  <sheets>
    <sheet name="算分" sheetId="1" r:id="rId1"/>
    <sheet name="评分标准" sheetId="2" r:id="rId2"/>
    <sheet name="说明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xieyichuan</author>
  </authors>
  <commentList>
    <comment ref="D2" authorId="0">
      <text>
        <r>
          <rPr>
            <b/>
            <sz val="9"/>
            <rFont val="宋体"/>
            <charset val="0"/>
          </rPr>
          <t>xieyichuan:</t>
        </r>
        <r>
          <rPr>
            <sz val="9"/>
            <rFont val="宋体"/>
            <charset val="0"/>
          </rPr>
          <t xml:space="preserve">
项目200、800、1000米.
可以数字200、或者200米其他类似</t>
        </r>
      </text>
    </comment>
    <comment ref="E2" authorId="0">
      <text>
        <r>
          <rPr>
            <b/>
            <sz val="9"/>
            <rFont val="宋体"/>
            <charset val="0"/>
          </rPr>
          <t>xieyichuan:</t>
        </r>
        <r>
          <rPr>
            <sz val="9"/>
            <rFont val="宋体"/>
            <charset val="0"/>
          </rPr>
          <t xml:space="preserve">
200米成绩用小数表示,800/1000用‘或者’隔开,用小数会出行3.00计算错误.或者3.10也会计算错,建议用’非要用 .  点就改成文本3.10,不要出现3.1</t>
        </r>
      </text>
    </comment>
    <comment ref="G2" authorId="0">
      <text>
        <r>
          <rPr>
            <b/>
            <sz val="9"/>
            <rFont val="宋体"/>
            <charset val="0"/>
          </rPr>
          <t>xieyichuan:</t>
        </r>
        <r>
          <rPr>
            <sz val="9"/>
            <rFont val="宋体"/>
            <charset val="0"/>
          </rPr>
          <t xml:space="preserve">
球加跳绳、引体向上</t>
        </r>
      </text>
    </comment>
    <comment ref="H2" authorId="0">
      <text>
        <r>
          <rPr>
            <b/>
            <sz val="9"/>
            <rFont val="宋体"/>
            <charset val="0"/>
          </rPr>
          <t>xieyichuan:</t>
        </r>
        <r>
          <rPr>
            <sz val="9"/>
            <rFont val="宋体"/>
            <charset val="0"/>
          </rPr>
          <t xml:space="preserve">
这里800/1000、200没改标准,这里只做球类引体向上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<sst xmlns="http://schemas.openxmlformats.org/spreadsheetml/2006/main" count="106" uniqueCount="59">
  <si>
    <t xml:space="preserve">                深圳2025初中体育中考成绩换算     版权人：yyc、电话:13121532727       </t>
  </si>
  <si>
    <t>序号</t>
  </si>
  <si>
    <t>姓名</t>
  </si>
  <si>
    <t>性别</t>
  </si>
  <si>
    <t>项目1</t>
  </si>
  <si>
    <t>项目1成绩</t>
  </si>
  <si>
    <t>项目1分数</t>
  </si>
  <si>
    <t>项目2</t>
  </si>
  <si>
    <t>项目2成绩</t>
  </si>
  <si>
    <t>项目2分数</t>
  </si>
  <si>
    <t>总分50%</t>
  </si>
  <si>
    <t>张三1</t>
  </si>
  <si>
    <t>男</t>
  </si>
  <si>
    <t>篮球</t>
  </si>
  <si>
    <t>张三2</t>
  </si>
  <si>
    <t>女</t>
  </si>
  <si>
    <t>800米</t>
  </si>
  <si>
    <t>3’13</t>
  </si>
  <si>
    <t>张三3</t>
  </si>
  <si>
    <t>3‘21</t>
  </si>
  <si>
    <t>张三4</t>
  </si>
  <si>
    <t>3'44</t>
  </si>
  <si>
    <t>张三5</t>
  </si>
  <si>
    <t>张三6</t>
  </si>
  <si>
    <t>张三7</t>
  </si>
  <si>
    <t>张三8</t>
  </si>
  <si>
    <t>张三9</t>
  </si>
  <si>
    <t>张三10</t>
  </si>
  <si>
    <t>张三11</t>
  </si>
  <si>
    <t>张三12</t>
  </si>
  <si>
    <t>张三13</t>
  </si>
  <si>
    <t>张三14</t>
  </si>
  <si>
    <t>李四1</t>
  </si>
  <si>
    <t>李四2</t>
  </si>
  <si>
    <t>李四3</t>
  </si>
  <si>
    <t>李四4</t>
  </si>
  <si>
    <t>3‘55</t>
  </si>
  <si>
    <t>李四5</t>
  </si>
  <si>
    <t>李四6</t>
  </si>
  <si>
    <t>200米</t>
  </si>
  <si>
    <t>李四7</t>
  </si>
  <si>
    <t>李四8</t>
  </si>
  <si>
    <t>李四9</t>
  </si>
  <si>
    <t>李四10</t>
  </si>
  <si>
    <t>李四11</t>
  </si>
  <si>
    <t>李四12</t>
  </si>
  <si>
    <t>李四13</t>
  </si>
  <si>
    <t>李四14</t>
  </si>
  <si>
    <t>李四15</t>
  </si>
  <si>
    <t>A</t>
  </si>
  <si>
    <t>B</t>
  </si>
  <si>
    <t>C</t>
  </si>
  <si>
    <t>D</t>
  </si>
  <si>
    <t>E</t>
  </si>
  <si>
    <t>分值</t>
  </si>
  <si>
    <t>1000米(分：秒)</t>
  </si>
  <si>
    <t>800米(分：秒)</t>
  </si>
  <si>
    <t>(400米场/秒)</t>
  </si>
  <si>
    <t>1、黄色填充单元格为保护单位格不允许修改,可以复制粘贴
2、评分标准以深圳中考为标准
3、项目800/1000为‘或者’分开,其余为小数点和整数
4、篮球项目超过1分钟用61表示
5、体育老师自己创作的,如有问题请练习指出
6、免费使用有条件的可以打赏下作者~~~作者网址yycbeny.com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</si>
</sst>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b/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20" fontId="5" fillId="0" borderId="6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76" fontId="0" fillId="2" borderId="8" xfId="0" applyNumberFormat="1" applyFill="1" applyBorder="1" applyAlignment="1" applyProtection="1">
      <alignment vertical="center"/>
      <protection hidden="1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horizontal="left" vertical="center"/>
      <protection locked="0"/>
    </xf>
    <xf numFmtId="176" fontId="0" fillId="2" borderId="8" xfId="0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 applyProtection="1">
      <alignment horizontal="left" vertical="center"/>
      <protection locked="0"/>
    </xf>
    <xf numFmtId="176" fontId="0" fillId="0" borderId="8" xfId="0" applyNumberFormat="1" applyFont="1" applyFill="1" applyBorder="1" applyAlignment="1" applyProtection="1"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176" fontId="0" fillId="2" borderId="8" xfId="0" applyNumberFormat="1" applyFill="1" applyBorder="1" applyAlignment="1" applyProtection="1">
      <alignment vertical="center" wrapText="1"/>
      <protection hidden="1"/>
    </xf>
    <xf numFmtId="0" fontId="0" fillId="0" borderId="8" xfId="0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121920</xdr:colOff>
      <xdr:row>10</xdr:row>
      <xdr:rowOff>165735</xdr:rowOff>
    </xdr:from>
    <xdr:to>
      <xdr:col>0</xdr:col>
      <xdr:colOff>2103120</xdr:colOff>
      <xdr:row>20</xdr:row>
      <xdr:rowOff>180975</xdr:rowOff>
    </xdr:to>
    <xdr:pic>
      <xdr:nvPicPr>
        <xdr:cNvPr id="2" name="图片 1" descr="IMG_5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920" y="2299335"/>
          <a:ext cx="1981200" cy="21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workbookViewId="0">
      <selection activeCell="H6" sqref="H6"/>
    </sheetView>
  </sheetViews>
  <sheetFormatPr defaultColWidth="9.23076923076923" defaultRowHeight="16.8"/>
  <cols>
    <col min="1" max="4" width="9.23076923076923" style="16"/>
    <col min="5" max="5" width="11.4615384615385" style="16" customWidth="1"/>
    <col min="6" max="6" width="11.4615384615385" style="17" customWidth="1"/>
    <col min="7" max="7" width="9.23076923076923" style="1"/>
    <col min="8" max="8" width="11.4615384615385" style="16" customWidth="1"/>
    <col min="9" max="9" width="11.4615384615385" style="17" customWidth="1"/>
    <col min="10" max="10" width="9.23076923076923" style="17"/>
  </cols>
  <sheetData>
    <row r="1" s="15" customFormat="1" ht="58" customHeight="1" spans="1:10">
      <c r="A1" s="18" t="s">
        <v>0</v>
      </c>
      <c r="B1" s="19"/>
      <c r="C1" s="19"/>
      <c r="D1" s="19"/>
      <c r="E1" s="18"/>
      <c r="F1" s="18"/>
      <c r="G1" s="18"/>
      <c r="H1" s="19"/>
      <c r="I1" s="18"/>
      <c r="J1" s="18"/>
    </row>
    <row r="2" spans="1:10">
      <c r="A2" s="20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23" t="s">
        <v>6</v>
      </c>
      <c r="G2" s="20" t="s">
        <v>7</v>
      </c>
      <c r="H2" s="24" t="s">
        <v>8</v>
      </c>
      <c r="I2" s="23" t="s">
        <v>9</v>
      </c>
      <c r="J2" s="23" t="s">
        <v>10</v>
      </c>
    </row>
    <row r="3" ht="18" spans="1:10">
      <c r="A3" s="20">
        <v>1</v>
      </c>
      <c r="B3" s="22" t="s">
        <v>11</v>
      </c>
      <c r="C3" s="22" t="s">
        <v>12</v>
      </c>
      <c r="D3" s="22">
        <v>200</v>
      </c>
      <c r="E3" s="25">
        <v>27</v>
      </c>
      <c r="F3" s="26" cm="1">
        <f t="array" ref="F3">IF(C3="男",_xlfn.IFS(OR(D3=200,D3="200米"),_xlfn.IFS(E3&lt;=26.4,120,E3&lt;=28,120-(E3-26.4)*(5/0.8),E3&lt;=41.2,110-(E3-28)*(5/0.6),E3&gt;41.2,0),OR(D3=1000,D3="1000米"),_xlfn.IFS(LEFT(E3,1)*60+RIGHT(E3,2)&lt;=201,120,LEFT(E3,1)*60+RIGHT(E3,2)&lt;=215,120-((LEFT(E3,1)*60+RIGHT(E3,2)-201))*(5/7),(LEFT(E3,1)*60+RIGHT(E3,2)&lt;=325),110-((LEFT(E3,1)*60+RIGHT(E3,2)-215)*(5/5)),(LEFT(E3,1)*60+RIGHT(E3,2)&gt;325),0)),_xlfn.IFS(OR(D3=200,D3="200米"),_xlfn.IFS(E3&lt;=32,120,E3&lt;=33.6,120-(E3-32)*(5/0.8),E3&lt;=46.8,110-(E3-33.6)*(5/0.6),E3&gt;46.8,0),OR(D3=800,D3="800米"),_xlfn.IFS(LEFT(E3,1)*60+RIGHT(E3,2)&lt;=186,120,LEFT(E3,1)*60+RIGHT(E3,2)&lt;=200,120-((LEFT(E3,1)*60+RIGHT(E3,2)-186))*(5/7),(LEFT(E3,1)*60+RIGHT(E3,2)&lt;=310),110-((LEFT(E3,1)*60+RIGHT(E3,2)-200)*(5/5)),(LEFT(E3,1)*60+RIGHT(E3,2)&gt;310),0)))</f>
        <v>116.25</v>
      </c>
      <c r="G3" s="27" t="s">
        <v>13</v>
      </c>
      <c r="H3" s="22">
        <v>26</v>
      </c>
      <c r="I3" s="31">
        <f>IF(ISNUMBER(G3),IF(ISBLANK(H3),0,IF(ISNUMBER(H3),IF(C3="男",IF(H3&lt;24.8,120,IF(H3&lt;=28,120-(H3-24.8)*6.25,IF(H3&lt;=40,100-(5/0.6)*(H3-28),0))),IF(H3&lt;30.4,120,IF(H3&lt;=33.6,120-(H3-30.4)*6.25,IF(H3&lt;45.6,100-(5/0.6)*(H3-33.6),0)))),IF(C3="男",IF((LEFT(H3,1)*60+RIGHT(H3,2))&lt;187,120,IF((LEFT(H3,1)*60+RIGHT(H3,2))&lt;=215,120-((LEFT(H3,1)*60+RIGHT(H3,2))-187)*(5/7),IF((LEFT(H3,1)*60+RIGHT(H3,2))&lt;=315,100-(5/5)*((LEFT(H3,1)*60+RIGHT(H3,2))-215),0))),IF((LEFT(H3,1)*60+RIGHT(H3,2))&lt;172,120,IF((LEFT(H3,1)*60+RIGHT(H3,2))&lt;=200,120-((LEFT(H3,1)*60+RIGHT(H3,2))-172)*(5/7),IF((LEFT(H3,1)*60+RIGHT(H3,2))&lt;300,100-(5/5)*((LEFT(H3,1)*60+RIGHT(H3,2))-200),0)))))),IF(ISBLANK(H3),0,IF(AND(C3="男",G3="引体向上"),IF(H3&gt;=19,120,IF(H3&gt;=11,120-(19-H3)*2.5,IF(H3&gt;=7,100-(11-H3)*5,IF(H3&gt;=1,80-(7-H3)*10,0)))),IF(G3="跳绳",IF(H3&gt;=224,120,IF(H3&gt;=164,120-(5/15)*(224-H3),IF(4&lt;=H3,100-(164-H3)*(5/8),0))),IF(OR(G3="仰卧起坐",G3="仰卧"),IF(H3&gt;=60,120,IF(H3&gt;=40,120-(60-H3),IF(H3&gt;=2,100-(40-H3)*2.5,0))),IF(AND(G3="篮球",C3="男"),IF(H3&lt;=0,0,IF(H3&lt;=14,120,IF(H3&lt;=24,120-(H3-14)*2,IF(H3&lt;=64,100-(H3-24)*2.5,0)))),IF(AND(G3="篮球",C3="女"),IF(H3&lt;=0,0,IF(H3&lt;=18,120,IF(H3&lt;=28,120-(H3-18)*2,IF(H3&lt;=68,100-(H3-28)*2.5,0)))),IF(AND(G3="实心球",C3="男"),IF(H3&gt;=12.6,120,IF(H3&gt;=9.4,120-(12.6-H3)*6.25,IF(5.4&lt;=H3,100-(9.4-H3)*25,0))),IF(AND(G3="实心球",C3="女"),IF(H3&gt;9.6,120,IF(6.4&lt;=H3,120-(9.6-H3)*6.25,IF(H3&gt;=3.4,100-(6.4-H3)*(5/0.15),0))),IF(AND(C3="男",G3="立定跳远"),IF(H3&gt;=2.75,120,IF(H3&gt;2.35,120-(2.75-H3)*50,IF(H3&gt;1.75,100-(2.35-H3)*(5/0.03),0))),IF(AND(C3="女",G3="立定跳远"),IF(H3&gt;=2.27,120,IF(H3&gt;=1.87,120-(2.27-H3)*50,IF(H3&gt;=1.27,100-(1.87-H3)*(5/0.03),0))),IF(C3="男",“男生”,女生))))))))))))</f>
        <v>95</v>
      </c>
      <c r="J3" s="23">
        <f t="shared" ref="J3:J66" si="0">IF((F3+I3)&gt;200,50,(F3+I3)/4)</f>
        <v>50</v>
      </c>
    </row>
    <row r="4" ht="18" spans="1:10">
      <c r="A4" s="20">
        <v>2</v>
      </c>
      <c r="B4" s="22" t="s">
        <v>14</v>
      </c>
      <c r="C4" s="22" t="s">
        <v>15</v>
      </c>
      <c r="D4" s="22" t="s">
        <v>16</v>
      </c>
      <c r="E4" s="28" t="s">
        <v>17</v>
      </c>
      <c r="F4" s="26" cm="1">
        <f t="array" ref="F4">IF(C4="男",_xlfn.IFS(OR(D4=200,D4="200米"),_xlfn.IFS(E4&lt;=26.4,120,E4&lt;=28,120-(E4-26.4)*(5/0.8),E4&lt;=41.2,110-(E4-28)*(5/0.6),E4&gt;41.2,0),OR(D4=1000,D4="1000米"),_xlfn.IFS(LEFT(E4,1)*60+RIGHT(E4,2)&lt;=201,120,LEFT(E4,1)*60+RIGHT(E4,2)&lt;=215,120-((LEFT(E4,1)*60+RIGHT(E4,2)-201))*(5/7),(LEFT(E4,1)*60+RIGHT(E4,2)&lt;=325),110-((LEFT(E4,1)*60+RIGHT(E4,2)-215)*(5/5)),(LEFT(E4,1)*60+RIGHT(E4,2)&gt;325),0)),_xlfn.IFS(OR(D4=200,D4="200米"),_xlfn.IFS(E4&lt;=32,120,E4&lt;=33.6,120-(E4-32)*(5/0.8),E4&lt;=46.8,110-(E4-33.6)*(5/0.6),E4&gt;46.8,0),OR(D4=800,D4="800米"),_xlfn.IFS(LEFT(E4,1)*60+RIGHT(E4,2)&lt;=186,120,LEFT(E4,1)*60+RIGHT(E4,2)&lt;=200,120-((LEFT(E4,1)*60+RIGHT(E4,2)-186))*(5/7),(LEFT(E4,1)*60+RIGHT(E4,2)&lt;=310),110-((LEFT(E4,1)*60+RIGHT(E4,2)-200)*(5/5)),(LEFT(E4,1)*60+RIGHT(E4,2)&gt;310),0)))</f>
        <v>115</v>
      </c>
      <c r="G4" s="20"/>
      <c r="H4" s="22"/>
      <c r="I4" s="31">
        <f>IF(ISNUMBER(G4),IF(ISBLANK(H4),0,IF(ISNUMBER(H4),IF(C4="男",IF(H4&lt;24.8,120,IF(H4&lt;=28,120-(H4-24.8)*6.25,IF(H4&lt;=40,100-(5/0.6)*(H4-28),0))),IF(H4&lt;30.4,120,IF(H4&lt;=33.6,120-(H4-30.4)*6.25,IF(H4&lt;45.6,100-(5/0.6)*(H4-33.6),0)))),IF(C4="男",IF((LEFT(H4,1)*60+RIGHT(H4,2))&lt;187,120,IF((LEFT(H4,1)*60+RIGHT(H4,2))&lt;=215,120-((LEFT(H4,1)*60+RIGHT(H4,2))-187)*(5/7),IF((LEFT(H4,1)*60+RIGHT(H4,2))&lt;=315,100-(5/5)*((LEFT(H4,1)*60+RIGHT(H4,2))-215),0))),IF((LEFT(H4,1)*60+RIGHT(H4,2))&lt;172,120,IF((LEFT(H4,1)*60+RIGHT(H4,2))&lt;=200,120-((LEFT(H4,1)*60+RIGHT(H4,2))-172)*(5/7),IF((LEFT(H4,1)*60+RIGHT(H4,2))&lt;300,100-(5/5)*((LEFT(H4,1)*60+RIGHT(H4,2))-200),0)))))),IF(ISBLANK(H4),0,IF(AND(C4="男",G4="引体向上"),IF(H4&gt;=19,120,IF(H4&gt;=11,120-(19-H4)*2.5,IF(H4&gt;=7,100-(11-H4)*5,IF(H4&gt;=1,80-(7-H4)*10,0)))),IF(G4="跳绳",IF(H4&gt;=224,120,IF(H4&gt;=164,120-(5/15)*(224-H4),IF(4&lt;=H4,100-(164-H4)*(5/8),0))),IF(OR(G4="仰卧起坐",G4="仰卧"),IF(H4&gt;=60,120,IF(H4&gt;=40,120-(60-H4),IF(H4&gt;=2,100-(40-H4)*2.5,0))),IF(AND(G4="篮球",C4="男"),IF(H4&lt;=0,0,IF(H4&lt;=14,120,IF(H4&lt;=24,120-(H4-14)*2,IF(H4&lt;=64,100-(H4-24)*2.5,0)))),IF(AND(G4="篮球",C4="女"),IF(H4&lt;=0,0,IF(H4&lt;=18,120,IF(H4&lt;=28,120-(H4-18)*2,IF(H4&lt;=68,100-(H4-28)*2.5,0)))),IF(AND(G4="实心球",C4="男"),IF(H4&gt;=12.6,120,IF(H4&gt;=9.4,120-(12.6-H4)*6.25,IF(5.4&lt;=H4,100-(9.4-H4)*25,0))),IF(AND(G4="实心球",C4="女"),IF(H4&gt;9.6,120,IF(6.4&lt;=H4,120-(9.6-H4)*6.25,IF(H4&gt;=3.4,100-(6.4-H4)*(5/0.15),0))),IF(AND(C4="男",G4="立定跳远"),IF(H4&gt;=2.75,120,IF(H4&gt;2.35,120-(2.75-H4)*50,IF(H4&gt;1.75,100-(2.35-H4)*(5/0.03),0))),IF(AND(C4="女",G4="立定跳远"),IF(H4&gt;=2.27,120,IF(H4&gt;=1.87,120-(2.27-H4)*50,IF(H4&gt;=1.27,100-(1.87-H4)*(5/0.03),0))),IF(C4="男",“男生”,女生))))))))))))</f>
        <v>0</v>
      </c>
      <c r="J4" s="23">
        <f t="shared" si="0"/>
        <v>28.75</v>
      </c>
    </row>
    <row r="5" ht="18" spans="1:10">
      <c r="A5" s="20">
        <v>3</v>
      </c>
      <c r="B5" s="22" t="s">
        <v>18</v>
      </c>
      <c r="C5" s="22" t="s">
        <v>15</v>
      </c>
      <c r="D5" s="22">
        <v>800</v>
      </c>
      <c r="E5" s="28" t="s">
        <v>19</v>
      </c>
      <c r="F5" s="26" cm="1">
        <f t="array" ref="F5">IF(C5="男",_xlfn.IFS(OR(D5=200,D5="200米"),_xlfn.IFS(E5&lt;=26.4,120,E5&lt;=28,120-(E5-26.4)*(5/0.8),E5&lt;=41.2,110-(E5-28)*(5/0.6),E5&gt;41.2,0),OR(D5=1000,D5="1000米"),_xlfn.IFS(LEFT(E5,1)*60+RIGHT(E5,2)&lt;=201,120,LEFT(E5,1)*60+RIGHT(E5,2)&lt;=215,120-((LEFT(E5,1)*60+RIGHT(E5,2)-201))*(5/7),(LEFT(E5,1)*60+RIGHT(E5,2)&lt;=325),110-((LEFT(E5,1)*60+RIGHT(E5,2)-215)*(5/5)),(LEFT(E5,1)*60+RIGHT(E5,2)&gt;325),0)),_xlfn.IFS(OR(D5=200,D5="200米"),_xlfn.IFS(E5&lt;=32,120,E5&lt;=33.6,120-(E5-32)*(5/0.8),E5&lt;=46.8,110-(E5-33.6)*(5/0.6),E5&gt;46.8,0),OR(D5=800,D5="800米"),_xlfn.IFS(LEFT(E5,1)*60+RIGHT(E5,2)&lt;=186,120,LEFT(E5,1)*60+RIGHT(E5,2)&lt;=200,120-((LEFT(E5,1)*60+RIGHT(E5,2)-186))*(5/7),(LEFT(E5,1)*60+RIGHT(E5,2)&lt;=310),110-((LEFT(E5,1)*60+RIGHT(E5,2)-200)*(5/5)),(LEFT(E5,1)*60+RIGHT(E5,2)&gt;310),0)))</f>
        <v>109</v>
      </c>
      <c r="G5" s="20"/>
      <c r="H5" s="22"/>
      <c r="I5" s="31">
        <f>IF(ISNUMBER(G5),IF(ISBLANK(H5),0,IF(ISNUMBER(H5),IF(C5="男",IF(H5&lt;24.8,120,IF(H5&lt;=28,120-(H5-24.8)*6.25,IF(H5&lt;=40,100-(5/0.6)*(H5-28),0))),IF(H5&lt;30.4,120,IF(H5&lt;=33.6,120-(H5-30.4)*6.25,IF(H5&lt;45.6,100-(5/0.6)*(H5-33.6),0)))),IF(C5="男",IF((LEFT(H5,1)*60+RIGHT(H5,2))&lt;187,120,IF((LEFT(H5,1)*60+RIGHT(H5,2))&lt;=215,120-((LEFT(H5,1)*60+RIGHT(H5,2))-187)*(5/7),IF((LEFT(H5,1)*60+RIGHT(H5,2))&lt;=315,100-(5/5)*((LEFT(H5,1)*60+RIGHT(H5,2))-215),0))),IF((LEFT(H5,1)*60+RIGHT(H5,2))&lt;172,120,IF((LEFT(H5,1)*60+RIGHT(H5,2))&lt;=200,120-((LEFT(H5,1)*60+RIGHT(H5,2))-172)*(5/7),IF((LEFT(H5,1)*60+RIGHT(H5,2))&lt;300,100-(5/5)*((LEFT(H5,1)*60+RIGHT(H5,2))-200),0)))))),IF(ISBLANK(H5),0,IF(AND(C5="男",G5="引体向上"),IF(H5&gt;=19,120,IF(H5&gt;=11,120-(19-H5)*2.5,IF(H5&gt;=7,100-(11-H5)*5,IF(H5&gt;=1,80-(7-H5)*10,0)))),IF(G5="跳绳",IF(H5&gt;=224,120,IF(H5&gt;=164,120-(5/15)*(224-H5),IF(4&lt;=H5,100-(164-H5)*(5/8),0))),IF(OR(G5="仰卧起坐",G5="仰卧"),IF(H5&gt;=60,120,IF(H5&gt;=40,120-(60-H5),IF(H5&gt;=2,100-(40-H5)*2.5,0))),IF(AND(G5="篮球",C5="男"),IF(H5&lt;=0,0,IF(H5&lt;=14,120,IF(H5&lt;=24,120-(H5-14)*2,IF(H5&lt;=64,100-(H5-24)*2.5,0)))),IF(AND(G5="篮球",C5="女"),IF(H5&lt;=0,0,IF(H5&lt;=18,120,IF(H5&lt;=28,120-(H5-18)*2,IF(H5&lt;=68,100-(H5-28)*2.5,0)))),IF(AND(G5="实心球",C5="男"),IF(H5&gt;=12.6,120,IF(H5&gt;=9.4,120-(12.6-H5)*6.25,IF(5.4&lt;=H5,100-(9.4-H5)*25,0))),IF(AND(G5="实心球",C5="女"),IF(H5&gt;9.6,120,IF(6.4&lt;=H5,120-(9.6-H5)*6.25,IF(H5&gt;=3.4,100-(6.4-H5)*(5/0.15),0))),IF(AND(C5="男",G5="立定跳远"),IF(H5&gt;=2.75,120,IF(H5&gt;2.35,120-(2.75-H5)*50,IF(H5&gt;1.75,100-(2.35-H5)*(5/0.03),0))),IF(AND(C5="女",G5="立定跳远"),IF(H5&gt;=2.27,120,IF(H5&gt;=1.87,120-(2.27-H5)*50,IF(H5&gt;=1.27,100-(1.87-H5)*(5/0.03),0))),IF(C5="男",“男生”,女生))))))))))))</f>
        <v>0</v>
      </c>
      <c r="J5" s="23">
        <f t="shared" si="0"/>
        <v>27.25</v>
      </c>
    </row>
    <row r="6" ht="18" spans="1:10">
      <c r="A6" s="20">
        <v>4</v>
      </c>
      <c r="B6" s="22" t="s">
        <v>20</v>
      </c>
      <c r="C6" s="22" t="s">
        <v>12</v>
      </c>
      <c r="D6" s="22">
        <v>1000</v>
      </c>
      <c r="E6" s="28" t="s">
        <v>21</v>
      </c>
      <c r="F6" s="26" cm="1">
        <f t="array" ref="F6">IF(C6="男",_xlfn.IFS(OR(D6=200,D6="200米"),_xlfn.IFS(E6&lt;=26.4,120,E6&lt;=28,120-(E6-26.4)*(5/0.8),E6&lt;=41.2,110-(E6-28)*(5/0.6),E6&gt;41.2,0),OR(D6=1000,D6="1000米"),_xlfn.IFS(LEFT(E6,1)*60+RIGHT(E6,2)&lt;=201,120,LEFT(E6,1)*60+RIGHT(E6,2)&lt;=215,120-((LEFT(E6,1)*60+RIGHT(E6,2)-201))*(5/7),(LEFT(E6,1)*60+RIGHT(E6,2)&lt;=325),110-((LEFT(E6,1)*60+RIGHT(E6,2)-215)*(5/5)),(LEFT(E6,1)*60+RIGHT(E6,2)&gt;325),0)),_xlfn.IFS(OR(D6=200,D6="200米"),_xlfn.IFS(E6&lt;=32,120,E6&lt;=33.6,120-(E6-32)*(5/0.8),E6&lt;=46.8,110-(E6-33.6)*(5/0.6),E6&gt;46.8,0),OR(D6=800,D6="800米"),_xlfn.IFS(LEFT(E6,1)*60+RIGHT(E6,2)&lt;=186,120,LEFT(E6,1)*60+RIGHT(E6,2)&lt;=200,120-((LEFT(E6,1)*60+RIGHT(E6,2)-186))*(5/7),(LEFT(E6,1)*60+RIGHT(E6,2)&lt;=310),110-((LEFT(E6,1)*60+RIGHT(E6,2)-200)*(5/5)),(LEFT(E6,1)*60+RIGHT(E6,2)&gt;310),0)))</f>
        <v>101</v>
      </c>
      <c r="G6" s="20"/>
      <c r="H6" s="22"/>
      <c r="I6" s="31">
        <f>IF(ISNUMBER(G6),IF(ISBLANK(H6),0,IF(ISNUMBER(H6),IF(C6="男",IF(H6&lt;24.8,120,IF(H6&lt;=28,120-(H6-24.8)*6.25,IF(H6&lt;=40,100-(5/0.6)*(H6-28),0))),IF(H6&lt;30.4,120,IF(H6&lt;=33.6,120-(H6-30.4)*6.25,IF(H6&lt;45.6,100-(5/0.6)*(H6-33.6),0)))),IF(C6="男",IF((LEFT(H6,1)*60+RIGHT(H6,2))&lt;187,120,IF((LEFT(H6,1)*60+RIGHT(H6,2))&lt;=215,120-((LEFT(H6,1)*60+RIGHT(H6,2))-187)*(5/7),IF((LEFT(H6,1)*60+RIGHT(H6,2))&lt;=315,100-(5/5)*((LEFT(H6,1)*60+RIGHT(H6,2))-215),0))),IF((LEFT(H6,1)*60+RIGHT(H6,2))&lt;172,120,IF((LEFT(H6,1)*60+RIGHT(H6,2))&lt;=200,120-((LEFT(H6,1)*60+RIGHT(H6,2))-172)*(5/7),IF((LEFT(H6,1)*60+RIGHT(H6,2))&lt;300,100-(5/5)*((LEFT(H6,1)*60+RIGHT(H6,2))-200),0)))))),IF(ISBLANK(H6),0,IF(AND(C6="男",G6="引体向上"),IF(H6&gt;=19,120,IF(H6&gt;=11,120-(19-H6)*2.5,IF(H6&gt;=7,100-(11-H6)*5,IF(H6&gt;=1,80-(7-H6)*10,0)))),IF(G6="跳绳",IF(H6&gt;=224,120,IF(H6&gt;=164,120-(5/15)*(224-H6),IF(4&lt;=H6,100-(164-H6)*(5/8),0))),IF(OR(G6="仰卧起坐",G6="仰卧"),IF(H6&gt;=60,120,IF(H6&gt;=40,120-(60-H6),IF(H6&gt;=2,100-(40-H6)*2.5,0))),IF(AND(G6="篮球",C6="男"),IF(H6&lt;=0,0,IF(H6&lt;=14,120,IF(H6&lt;=24,120-(H6-14)*2,IF(H6&lt;=64,100-(H6-24)*2.5,0)))),IF(AND(G6="篮球",C6="女"),IF(H6&lt;=0,0,IF(H6&lt;=18,120,IF(H6&lt;=28,120-(H6-18)*2,IF(H6&lt;=68,100-(H6-28)*2.5,0)))),IF(AND(G6="实心球",C6="男"),IF(H6&gt;=12.6,120,IF(H6&gt;=9.4,120-(12.6-H6)*6.25,IF(5.4&lt;=H6,100-(9.4-H6)*25,0))),IF(AND(G6="实心球",C6="女"),IF(H6&gt;9.6,120,IF(6.4&lt;=H6,120-(9.6-H6)*6.25,IF(H6&gt;=3.4,100-(6.4-H6)*(5/0.15),0))),IF(AND(C6="男",G6="立定跳远"),IF(H6&gt;=2.75,120,IF(H6&gt;2.35,120-(2.75-H6)*50,IF(H6&gt;1.75,100-(2.35-H6)*(5/0.03),0))),IF(AND(C6="女",G6="立定跳远"),IF(H6&gt;=2.27,120,IF(H6&gt;=1.87,120-(2.27-H6)*50,IF(H6&gt;=1.27,100-(1.87-H6)*(5/0.03),0))),IF(C6="男",“男生”,女生))))))))))))</f>
        <v>0</v>
      </c>
      <c r="J6" s="23">
        <f t="shared" si="0"/>
        <v>25.25</v>
      </c>
    </row>
    <row r="7" ht="18" spans="1:13">
      <c r="A7" s="20">
        <v>5</v>
      </c>
      <c r="B7" s="22" t="s">
        <v>22</v>
      </c>
      <c r="C7" s="22" t="s">
        <v>15</v>
      </c>
      <c r="D7" s="22">
        <v>800</v>
      </c>
      <c r="E7" s="25">
        <v>4.44</v>
      </c>
      <c r="F7" s="26" cm="1">
        <f t="array" ref="F7">IF(C7="男",_xlfn.IFS(OR(D7=200,D7="200米"),_xlfn.IFS(E7&lt;=26.4,120,E7&lt;=28,120-(E7-26.4)*(5/0.8),E7&lt;=41.2,110-(E7-28)*(5/0.6),E7&gt;41.2,0),OR(D7=1000,D7="1000米"),_xlfn.IFS(LEFT(E7,1)*60+RIGHT(E7,2)&lt;=201,120,LEFT(E7,1)*60+RIGHT(E7,2)&lt;=215,120-((LEFT(E7,1)*60+RIGHT(E7,2)-201))*(5/7),(LEFT(E7,1)*60+RIGHT(E7,2)&lt;=325),110-((LEFT(E7,1)*60+RIGHT(E7,2)-215)*(5/5)),(LEFT(E7,1)*60+RIGHT(E7,2)&gt;325),0)),_xlfn.IFS(OR(D7=200,D7="200米"),_xlfn.IFS(E7&lt;=32,120,E7&lt;=33.6,120-(E7-32)*(5/0.8),E7&lt;=46.8,110-(E7-33.6)*(5/0.6),E7&gt;46.8,0),OR(D7=800,D7="800米"),_xlfn.IFS(LEFT(E7,1)*60+RIGHT(E7,2)&lt;=186,120,LEFT(E7,1)*60+RIGHT(E7,2)&lt;=200,120-((LEFT(E7,1)*60+RIGHT(E7,2)-186))*(5/7),(LEFT(E7,1)*60+RIGHT(E7,2)&lt;=310),110-((LEFT(E7,1)*60+RIGHT(E7,2)-200)*(5/5)),(LEFT(E7,1)*60+RIGHT(E7,2)&gt;310),0)))</f>
        <v>26</v>
      </c>
      <c r="G7" s="20"/>
      <c r="H7" s="22"/>
      <c r="I7" s="31">
        <f>IF(ISNUMBER(G7),IF(ISBLANK(H7),0,IF(ISNUMBER(H7),IF(C7="男",IF(H7&lt;24.8,120,IF(H7&lt;=28,120-(H7-24.8)*6.25,IF(H7&lt;=40,100-(5/0.6)*(H7-28),0))),IF(H7&lt;30.4,120,IF(H7&lt;=33.6,120-(H7-30.4)*6.25,IF(H7&lt;45.6,100-(5/0.6)*(H7-33.6),0)))),IF(C7="男",IF((LEFT(H7,1)*60+RIGHT(H7,2))&lt;187,120,IF((LEFT(H7,1)*60+RIGHT(H7,2))&lt;=215,120-((LEFT(H7,1)*60+RIGHT(H7,2))-187)*(5/7),IF((LEFT(H7,1)*60+RIGHT(H7,2))&lt;=315,100-(5/5)*((LEFT(H7,1)*60+RIGHT(H7,2))-215),0))),IF((LEFT(H7,1)*60+RIGHT(H7,2))&lt;172,120,IF((LEFT(H7,1)*60+RIGHT(H7,2))&lt;=200,120-((LEFT(H7,1)*60+RIGHT(H7,2))-172)*(5/7),IF((LEFT(H7,1)*60+RIGHT(H7,2))&lt;300,100-(5/5)*((LEFT(H7,1)*60+RIGHT(H7,2))-200),0)))))),IF(ISBLANK(H7),0,IF(AND(C7="男",G7="引体向上"),IF(H7&gt;=19,120,IF(H7&gt;=11,120-(19-H7)*2.5,IF(H7&gt;=7,100-(11-H7)*5,IF(H7&gt;=1,80-(7-H7)*10,0)))),IF(G7="跳绳",IF(H7&gt;=224,120,IF(H7&gt;=164,120-(5/15)*(224-H7),IF(4&lt;=H7,100-(164-H7)*(5/8),0))),IF(OR(G7="仰卧起坐",G7="仰卧"),IF(H7&gt;=60,120,IF(H7&gt;=40,120-(60-H7),IF(H7&gt;=2,100-(40-H7)*2.5,0))),IF(AND(G7="篮球",C7="男"),IF(H7&lt;=0,0,IF(H7&lt;=14,120,IF(H7&lt;=24,120-(H7-14)*2,IF(H7&lt;=64,100-(H7-24)*2.5,0)))),IF(AND(G7="篮球",C7="女"),IF(H7&lt;=0,0,IF(H7&lt;=18,120,IF(H7&lt;=28,120-(H7-18)*2,IF(H7&lt;=68,100-(H7-28)*2.5,0)))),IF(AND(G7="实心球",C7="男"),IF(H7&gt;=12.6,120,IF(H7&gt;=9.4,120-(12.6-H7)*6.25,IF(5.4&lt;=H7,100-(9.4-H7)*25,0))),IF(AND(G7="实心球",C7="女"),IF(H7&gt;9.6,120,IF(6.4&lt;=H7,120-(9.6-H7)*6.25,IF(H7&gt;=3.4,100-(6.4-H7)*(5/0.15),0))),IF(AND(C7="男",G7="立定跳远"),IF(H7&gt;=2.75,120,IF(H7&gt;2.35,120-(2.75-H7)*50,IF(H7&gt;1.75,100-(2.35-H7)*(5/0.03),0))),IF(AND(C7="女",G7="立定跳远"),IF(H7&gt;=2.27,120,IF(H7&gt;=1.87,120-(2.27-H7)*50,IF(H7&gt;=1.27,100-(1.87-H7)*(5/0.03),0))),IF(C7="男",“男生”,女生))))))))))))</f>
        <v>0</v>
      </c>
      <c r="J7" s="23">
        <f t="shared" si="0"/>
        <v>6.5</v>
      </c>
      <c r="M7" s="15"/>
    </row>
    <row r="8" ht="18" spans="1:10">
      <c r="A8" s="20">
        <v>6</v>
      </c>
      <c r="B8" s="22" t="s">
        <v>23</v>
      </c>
      <c r="C8" s="22" t="s">
        <v>15</v>
      </c>
      <c r="D8" s="22">
        <v>800</v>
      </c>
      <c r="E8" s="28" t="s">
        <v>19</v>
      </c>
      <c r="F8" s="26" cm="1">
        <f t="array" ref="F8">IF(C8="男",_xlfn.IFS(OR(D8=200,D8="200米"),_xlfn.IFS(E8&lt;=26.4,120,E8&lt;=28,120-(E8-26.4)*(5/0.8),E8&lt;=41.2,110-(E8-28)*(5/0.6),E8&gt;41.2,0),OR(D8=1000,D8="1000米"),_xlfn.IFS(LEFT(E8,1)*60+RIGHT(E8,2)&lt;=201,120,LEFT(E8,1)*60+RIGHT(E8,2)&lt;=215,120-((LEFT(E8,1)*60+RIGHT(E8,2)-201))*(5/7),(LEFT(E8,1)*60+RIGHT(E8,2)&lt;=325),110-((LEFT(E8,1)*60+RIGHT(E8,2)-215)*(5/5)),(LEFT(E8,1)*60+RIGHT(E8,2)&gt;325),0)),_xlfn.IFS(OR(D8=200,D8="200米"),_xlfn.IFS(E8&lt;=32,120,E8&lt;=33.6,120-(E8-32)*(5/0.8),E8&lt;=46.8,110-(E8-33.6)*(5/0.6),E8&gt;46.8,0),OR(D8=800,D8="800米"),_xlfn.IFS(LEFT(E8,1)*60+RIGHT(E8,2)&lt;=186,120,LEFT(E8,1)*60+RIGHT(E8,2)&lt;=200,120-((LEFT(E8,1)*60+RIGHT(E8,2)-186))*(5/7),(LEFT(E8,1)*60+RIGHT(E8,2)&lt;=310),110-((LEFT(E8,1)*60+RIGHT(E8,2)-200)*(5/5)),(LEFT(E8,1)*60+RIGHT(E8,2)&gt;310),0)))</f>
        <v>109</v>
      </c>
      <c r="G8" s="20"/>
      <c r="H8" s="22"/>
      <c r="I8" s="31">
        <f>IF(ISNUMBER(G8),IF(ISBLANK(H8),0,IF(ISNUMBER(H8),IF(C8="男",IF(H8&lt;24.8,120,IF(H8&lt;=28,120-(H8-24.8)*6.25,IF(H8&lt;=40,100-(5/0.6)*(H8-28),0))),IF(H8&lt;30.4,120,IF(H8&lt;=33.6,120-(H8-30.4)*6.25,IF(H8&lt;45.6,100-(5/0.6)*(H8-33.6),0)))),IF(C8="男",IF((LEFT(H8,1)*60+RIGHT(H8,2))&lt;187,120,IF((LEFT(H8,1)*60+RIGHT(H8,2))&lt;=215,120-((LEFT(H8,1)*60+RIGHT(H8,2))-187)*(5/7),IF((LEFT(H8,1)*60+RIGHT(H8,2))&lt;=315,100-(5/5)*((LEFT(H8,1)*60+RIGHT(H8,2))-215),0))),IF((LEFT(H8,1)*60+RIGHT(H8,2))&lt;172,120,IF((LEFT(H8,1)*60+RIGHT(H8,2))&lt;=200,120-((LEFT(H8,1)*60+RIGHT(H8,2))-172)*(5/7),IF((LEFT(H8,1)*60+RIGHT(H8,2))&lt;300,100-(5/5)*((LEFT(H8,1)*60+RIGHT(H8,2))-200),0)))))),IF(ISBLANK(H8),0,IF(AND(C8="男",G8="引体向上"),IF(H8&gt;=19,120,IF(H8&gt;=11,120-(19-H8)*2.5,IF(H8&gt;=7,100-(11-H8)*5,IF(H8&gt;=1,80-(7-H8)*10,0)))),IF(G8="跳绳",IF(H8&gt;=224,120,IF(H8&gt;=164,120-(5/15)*(224-H8),IF(4&lt;=H8,100-(164-H8)*(5/8),0))),IF(OR(G8="仰卧起坐",G8="仰卧"),IF(H8&gt;=60,120,IF(H8&gt;=40,120-(60-H8),IF(H8&gt;=2,100-(40-H8)*2.5,0))),IF(AND(G8="篮球",C8="男"),IF(H8&lt;=0,0,IF(H8&lt;=14,120,IF(H8&lt;=24,120-(H8-14)*2,IF(H8&lt;=64,100-(H8-24)*2.5,0)))),IF(AND(G8="篮球",C8="女"),IF(H8&lt;=0,0,IF(H8&lt;=18,120,IF(H8&lt;=28,120-(H8-18)*2,IF(H8&lt;=68,100-(H8-28)*2.5,0)))),IF(AND(G8="实心球",C8="男"),IF(H8&gt;=12.6,120,IF(H8&gt;=9.4,120-(12.6-H8)*6.25,IF(5.4&lt;=H8,100-(9.4-H8)*25,0))),IF(AND(G8="实心球",C8="女"),IF(H8&gt;9.6,120,IF(6.4&lt;=H8,120-(9.6-H8)*6.25,IF(H8&gt;=3.4,100-(6.4-H8)*(5/0.15),0))),IF(AND(C8="男",G8="立定跳远"),IF(H8&gt;=2.75,120,IF(H8&gt;2.35,120-(2.75-H8)*50,IF(H8&gt;1.75,100-(2.35-H8)*(5/0.03),0))),IF(AND(C8="女",G8="立定跳远"),IF(H8&gt;=2.27,120,IF(H8&gt;=1.87,120-(2.27-H8)*50,IF(H8&gt;=1.27,100-(1.87-H8)*(5/0.03),0))),IF(C8="男",“男生”,女生))))))))))))</f>
        <v>0</v>
      </c>
      <c r="J8" s="23">
        <f t="shared" si="0"/>
        <v>27.25</v>
      </c>
    </row>
    <row r="9" ht="18" spans="1:10">
      <c r="A9" s="20">
        <v>7</v>
      </c>
      <c r="B9" s="22" t="s">
        <v>24</v>
      </c>
      <c r="C9" s="22" t="s">
        <v>15</v>
      </c>
      <c r="D9" s="22">
        <v>800</v>
      </c>
      <c r="E9" s="28" t="s">
        <v>19</v>
      </c>
      <c r="F9" s="26" cm="1">
        <f t="array" ref="F9">IF(C9="男",_xlfn.IFS(OR(D9=200,D9="200米"),_xlfn.IFS(E9&lt;=26.4,120,E9&lt;=28,120-(E9-26.4)*(5/0.8),E9&lt;=41.2,110-(E9-28)*(5/0.6),E9&gt;41.2,0),OR(D9=1000,D9="1000米"),_xlfn.IFS(LEFT(E9,1)*60+RIGHT(E9,2)&lt;=201,120,LEFT(E9,1)*60+RIGHT(E9,2)&lt;=215,120-((LEFT(E9,1)*60+RIGHT(E9,2)-201))*(5/7),(LEFT(E9,1)*60+RIGHT(E9,2)&lt;=325),110-((LEFT(E9,1)*60+RIGHT(E9,2)-215)*(5/5)),(LEFT(E9,1)*60+RIGHT(E9,2)&gt;325),0)),_xlfn.IFS(OR(D9=200,D9="200米"),_xlfn.IFS(E9&lt;=32,120,E9&lt;=33.6,120-(E9-32)*(5/0.8),E9&lt;=46.8,110-(E9-33.6)*(5/0.6),E9&gt;46.8,0),OR(D9=800,D9="800米"),_xlfn.IFS(LEFT(E9,1)*60+RIGHT(E9,2)&lt;=186,120,LEFT(E9,1)*60+RIGHT(E9,2)&lt;=200,120-((LEFT(E9,1)*60+RIGHT(E9,2)-186))*(5/7),(LEFT(E9,1)*60+RIGHT(E9,2)&lt;=310),110-((LEFT(E9,1)*60+RIGHT(E9,2)-200)*(5/5)),(LEFT(E9,1)*60+RIGHT(E9,2)&gt;310),0)))</f>
        <v>109</v>
      </c>
      <c r="G9" s="20"/>
      <c r="H9" s="22"/>
      <c r="I9" s="31">
        <f>IF(ISNUMBER(G9),IF(ISBLANK(H9),0,IF(ISNUMBER(H9),IF(C9="男",IF(H9&lt;24.8,120,IF(H9&lt;=28,120-(H9-24.8)*6.25,IF(H9&lt;=40,100-(5/0.6)*(H9-28),0))),IF(H9&lt;30.4,120,IF(H9&lt;=33.6,120-(H9-30.4)*6.25,IF(H9&lt;45.6,100-(5/0.6)*(H9-33.6),0)))),IF(C9="男",IF((LEFT(H9,1)*60+RIGHT(H9,2))&lt;187,120,IF((LEFT(H9,1)*60+RIGHT(H9,2))&lt;=215,120-((LEFT(H9,1)*60+RIGHT(H9,2))-187)*(5/7),IF((LEFT(H9,1)*60+RIGHT(H9,2))&lt;=315,100-(5/5)*((LEFT(H9,1)*60+RIGHT(H9,2))-215),0))),IF((LEFT(H9,1)*60+RIGHT(H9,2))&lt;172,120,IF((LEFT(H9,1)*60+RIGHT(H9,2))&lt;=200,120-((LEFT(H9,1)*60+RIGHT(H9,2))-172)*(5/7),IF((LEFT(H9,1)*60+RIGHT(H9,2))&lt;300,100-(5/5)*((LEFT(H9,1)*60+RIGHT(H9,2))-200),0)))))),IF(ISBLANK(H9),0,IF(AND(C9="男",G9="引体向上"),IF(H9&gt;=19,120,IF(H9&gt;=11,120-(19-H9)*2.5,IF(H9&gt;=7,100-(11-H9)*5,IF(H9&gt;=1,80-(7-H9)*10,0)))),IF(G9="跳绳",IF(H9&gt;=224,120,IF(H9&gt;=164,120-(5/15)*(224-H9),IF(4&lt;=H9,100-(164-H9)*(5/8),0))),IF(OR(G9="仰卧起坐",G9="仰卧"),IF(H9&gt;=60,120,IF(H9&gt;=40,120-(60-H9),IF(H9&gt;=2,100-(40-H9)*2.5,0))),IF(AND(G9="篮球",C9="男"),IF(H9&lt;=0,0,IF(H9&lt;=14,120,IF(H9&lt;=24,120-(H9-14)*2,IF(H9&lt;=64,100-(H9-24)*2.5,0)))),IF(AND(G9="篮球",C9="女"),IF(H9&lt;=0,0,IF(H9&lt;=18,120,IF(H9&lt;=28,120-(H9-18)*2,IF(H9&lt;=68,100-(H9-28)*2.5,0)))),IF(AND(G9="实心球",C9="男"),IF(H9&gt;=12.6,120,IF(H9&gt;=9.4,120-(12.6-H9)*6.25,IF(5.4&lt;=H9,100-(9.4-H9)*25,0))),IF(AND(G9="实心球",C9="女"),IF(H9&gt;9.6,120,IF(6.4&lt;=H9,120-(9.6-H9)*6.25,IF(H9&gt;=3.4,100-(6.4-H9)*(5/0.15),0))),IF(AND(C9="男",G9="立定跳远"),IF(H9&gt;=2.75,120,IF(H9&gt;2.35,120-(2.75-H9)*50,IF(H9&gt;1.75,100-(2.35-H9)*(5/0.03),0))),IF(AND(C9="女",G9="立定跳远"),IF(H9&gt;=2.27,120,IF(H9&gt;=1.87,120-(2.27-H9)*50,IF(H9&gt;=1.27,100-(1.87-H9)*(5/0.03),0))),IF(C9="男",“男生”,女生))))))))))))</f>
        <v>0</v>
      </c>
      <c r="J9" s="23">
        <f t="shared" si="0"/>
        <v>27.25</v>
      </c>
    </row>
    <row r="10" ht="18" spans="1:10">
      <c r="A10" s="20">
        <v>8</v>
      </c>
      <c r="B10" s="22" t="s">
        <v>25</v>
      </c>
      <c r="C10" s="22" t="s">
        <v>15</v>
      </c>
      <c r="D10" s="22">
        <v>800</v>
      </c>
      <c r="E10" s="28" t="s">
        <v>19</v>
      </c>
      <c r="F10" s="26" cm="1">
        <f t="array" ref="F10">IF(C10="男",_xlfn.IFS(OR(D10=200,D10="200米"),_xlfn.IFS(E10&lt;=26.4,120,E10&lt;=28,120-(E10-26.4)*(5/0.8),E10&lt;=41.2,110-(E10-28)*(5/0.6),E10&gt;41.2,0),OR(D10=1000,D10="1000米"),_xlfn.IFS(LEFT(E10,1)*60+RIGHT(E10,2)&lt;=201,120,LEFT(E10,1)*60+RIGHT(E10,2)&lt;=215,120-((LEFT(E10,1)*60+RIGHT(E10,2)-201))*(5/7),(LEFT(E10,1)*60+RIGHT(E10,2)&lt;=325),110-((LEFT(E10,1)*60+RIGHT(E10,2)-215)*(5/5)),(LEFT(E10,1)*60+RIGHT(E10,2)&gt;325),0)),_xlfn.IFS(OR(D10=200,D10="200米"),_xlfn.IFS(E10&lt;=32,120,E10&lt;=33.6,120-(E10-32)*(5/0.8),E10&lt;=46.8,110-(E10-33.6)*(5/0.6),E10&gt;46.8,0),OR(D10=800,D10="800米"),_xlfn.IFS(LEFT(E10,1)*60+RIGHT(E10,2)&lt;=186,120,LEFT(E10,1)*60+RIGHT(E10,2)&lt;=200,120-((LEFT(E10,1)*60+RIGHT(E10,2)-186))*(5/7),(LEFT(E10,1)*60+RIGHT(E10,2)&lt;=310),110-((LEFT(E10,1)*60+RIGHT(E10,2)-200)*(5/5)),(LEFT(E10,1)*60+RIGHT(E10,2)&gt;310),0)))</f>
        <v>109</v>
      </c>
      <c r="G10" s="20"/>
      <c r="H10" s="22"/>
      <c r="I10" s="31">
        <f>IF(ISNUMBER(G10),IF(ISBLANK(H10),0,IF(ISNUMBER(H10),IF(C10="男",IF(H10&lt;24.8,120,IF(H10&lt;=28,120-(H10-24.8)*6.25,IF(H10&lt;=40,100-(5/0.6)*(H10-28),0))),IF(H10&lt;30.4,120,IF(H10&lt;=33.6,120-(H10-30.4)*6.25,IF(H10&lt;45.6,100-(5/0.6)*(H10-33.6),0)))),IF(C10="男",IF((LEFT(H10,1)*60+RIGHT(H10,2))&lt;187,120,IF((LEFT(H10,1)*60+RIGHT(H10,2))&lt;=215,120-((LEFT(H10,1)*60+RIGHT(H10,2))-187)*(5/7),IF((LEFT(H10,1)*60+RIGHT(H10,2))&lt;=315,100-(5/5)*((LEFT(H10,1)*60+RIGHT(H10,2))-215),0))),IF((LEFT(H10,1)*60+RIGHT(H10,2))&lt;172,120,IF((LEFT(H10,1)*60+RIGHT(H10,2))&lt;=200,120-((LEFT(H10,1)*60+RIGHT(H10,2))-172)*(5/7),IF((LEFT(H10,1)*60+RIGHT(H10,2))&lt;300,100-(5/5)*((LEFT(H10,1)*60+RIGHT(H10,2))-200),0)))))),IF(ISBLANK(H10),0,IF(AND(C10="男",G10="引体向上"),IF(H10&gt;=19,120,IF(H10&gt;=11,120-(19-H10)*2.5,IF(H10&gt;=7,100-(11-H10)*5,IF(H10&gt;=1,80-(7-H10)*10,0)))),IF(G10="跳绳",IF(H10&gt;=224,120,IF(H10&gt;=164,120-(5/15)*(224-H10),IF(4&lt;=H10,100-(164-H10)*(5/8),0))),IF(OR(G10="仰卧起坐",G10="仰卧"),IF(H10&gt;=60,120,IF(H10&gt;=40,120-(60-H10),IF(H10&gt;=2,100-(40-H10)*2.5,0))),IF(AND(G10="篮球",C10="男"),IF(H10&lt;=0,0,IF(H10&lt;=14,120,IF(H10&lt;=24,120-(H10-14)*2,IF(H10&lt;=64,100-(H10-24)*2.5,0)))),IF(AND(G10="篮球",C10="女"),IF(H10&lt;=0,0,IF(H10&lt;=18,120,IF(H10&lt;=28,120-(H10-18)*2,IF(H10&lt;=68,100-(H10-28)*2.5,0)))),IF(AND(G10="实心球",C10="男"),IF(H10&gt;=12.6,120,IF(H10&gt;=9.4,120-(12.6-H10)*6.25,IF(5.4&lt;=H10,100-(9.4-H10)*25,0))),IF(AND(G10="实心球",C10="女"),IF(H10&gt;9.6,120,IF(6.4&lt;=H10,120-(9.6-H10)*6.25,IF(H10&gt;=3.4,100-(6.4-H10)*(5/0.15),0))),IF(AND(C10="男",G10="立定跳远"),IF(H10&gt;=2.75,120,IF(H10&gt;2.35,120-(2.75-H10)*50,IF(H10&gt;1.75,100-(2.35-H10)*(5/0.03),0))),IF(AND(C10="女",G10="立定跳远"),IF(H10&gt;=2.27,120,IF(H10&gt;=1.87,120-(2.27-H10)*50,IF(H10&gt;=1.27,100-(1.87-H10)*(5/0.03),0))),IF(C10="男",“男生”,女生))))))))))))</f>
        <v>0</v>
      </c>
      <c r="J10" s="23">
        <f t="shared" si="0"/>
        <v>27.25</v>
      </c>
    </row>
    <row r="11" ht="18" spans="1:10">
      <c r="A11" s="20">
        <v>9</v>
      </c>
      <c r="B11" s="22" t="s">
        <v>26</v>
      </c>
      <c r="C11" s="22" t="s">
        <v>15</v>
      </c>
      <c r="D11" s="22">
        <v>800</v>
      </c>
      <c r="E11" s="28" t="s">
        <v>19</v>
      </c>
      <c r="F11" s="26" cm="1">
        <f t="array" ref="F11">IF(C11="男",_xlfn.IFS(OR(D11=200,D11="200米"),_xlfn.IFS(E11&lt;=26.4,120,E11&lt;=28,120-(E11-26.4)*(5/0.8),E11&lt;=41.2,110-(E11-28)*(5/0.6),E11&gt;41.2,0),OR(D11=1000,D11="1000米"),_xlfn.IFS(LEFT(E11,1)*60+RIGHT(E11,2)&lt;=201,120,LEFT(E11,1)*60+RIGHT(E11,2)&lt;=215,120-((LEFT(E11,1)*60+RIGHT(E11,2)-201))*(5/7),(LEFT(E11,1)*60+RIGHT(E11,2)&lt;=325),110-((LEFT(E11,1)*60+RIGHT(E11,2)-215)*(5/5)),(LEFT(E11,1)*60+RIGHT(E11,2)&gt;325),0)),_xlfn.IFS(OR(D11=200,D11="200米"),_xlfn.IFS(E11&lt;=32,120,E11&lt;=33.6,120-(E11-32)*(5/0.8),E11&lt;=46.8,110-(E11-33.6)*(5/0.6),E11&gt;46.8,0),OR(D11=800,D11="800米"),_xlfn.IFS(LEFT(E11,1)*60+RIGHT(E11,2)&lt;=186,120,LEFT(E11,1)*60+RIGHT(E11,2)&lt;=200,120-((LEFT(E11,1)*60+RIGHT(E11,2)-186))*(5/7),(LEFT(E11,1)*60+RIGHT(E11,2)&lt;=310),110-((LEFT(E11,1)*60+RIGHT(E11,2)-200)*(5/5)),(LEFT(E11,1)*60+RIGHT(E11,2)&gt;310),0)))</f>
        <v>109</v>
      </c>
      <c r="G11" s="20"/>
      <c r="H11" s="22"/>
      <c r="I11" s="31">
        <f>IF(ISNUMBER(G11),IF(ISBLANK(H11),0,IF(ISNUMBER(H11),IF(C11="男",IF(H11&lt;24.8,120,IF(H11&lt;=28,120-(H11-24.8)*6.25,IF(H11&lt;=40,100-(5/0.6)*(H11-28),0))),IF(H11&lt;30.4,120,IF(H11&lt;=33.6,120-(H11-30.4)*6.25,IF(H11&lt;45.6,100-(5/0.6)*(H11-33.6),0)))),IF(C11="男",IF((LEFT(H11,1)*60+RIGHT(H11,2))&lt;187,120,IF((LEFT(H11,1)*60+RIGHT(H11,2))&lt;=215,120-((LEFT(H11,1)*60+RIGHT(H11,2))-187)*(5/7),IF((LEFT(H11,1)*60+RIGHT(H11,2))&lt;=315,100-(5/5)*((LEFT(H11,1)*60+RIGHT(H11,2))-215),0))),IF((LEFT(H11,1)*60+RIGHT(H11,2))&lt;172,120,IF((LEFT(H11,1)*60+RIGHT(H11,2))&lt;=200,120-((LEFT(H11,1)*60+RIGHT(H11,2))-172)*(5/7),IF((LEFT(H11,1)*60+RIGHT(H11,2))&lt;300,100-(5/5)*((LEFT(H11,1)*60+RIGHT(H11,2))-200),0)))))),IF(ISBLANK(H11),0,IF(AND(C11="男",G11="引体向上"),IF(H11&gt;=19,120,IF(H11&gt;=11,120-(19-H11)*2.5,IF(H11&gt;=7,100-(11-H11)*5,IF(H11&gt;=1,80-(7-H11)*10,0)))),IF(G11="跳绳",IF(H11&gt;=224,120,IF(H11&gt;=164,120-(5/15)*(224-H11),IF(4&lt;=H11,100-(164-H11)*(5/8),0))),IF(OR(G11="仰卧起坐",G11="仰卧"),IF(H11&gt;=60,120,IF(H11&gt;=40,120-(60-H11),IF(H11&gt;=2,100-(40-H11)*2.5,0))),IF(AND(G11="篮球",C11="男"),IF(H11&lt;=0,0,IF(H11&lt;=14,120,IF(H11&lt;=24,120-(H11-14)*2,IF(H11&lt;=64,100-(H11-24)*2.5,0)))),IF(AND(G11="篮球",C11="女"),IF(H11&lt;=0,0,IF(H11&lt;=18,120,IF(H11&lt;=28,120-(H11-18)*2,IF(H11&lt;=68,100-(H11-28)*2.5,0)))),IF(AND(G11="实心球",C11="男"),IF(H11&gt;=12.6,120,IF(H11&gt;=9.4,120-(12.6-H11)*6.25,IF(5.4&lt;=H11,100-(9.4-H11)*25,0))),IF(AND(G11="实心球",C11="女"),IF(H11&gt;9.6,120,IF(6.4&lt;=H11,120-(9.6-H11)*6.25,IF(H11&gt;=3.4,100-(6.4-H11)*(5/0.15),0))),IF(AND(C11="男",G11="立定跳远"),IF(H11&gt;=2.75,120,IF(H11&gt;2.35,120-(2.75-H11)*50,IF(H11&gt;1.75,100-(2.35-H11)*(5/0.03),0))),IF(AND(C11="女",G11="立定跳远"),IF(H11&gt;=2.27,120,IF(H11&gt;=1.87,120-(2.27-H11)*50,IF(H11&gt;=1.27,100-(1.87-H11)*(5/0.03),0))),IF(C11="男",“男生”,女生))))))))))))</f>
        <v>0</v>
      </c>
      <c r="J11" s="23">
        <f t="shared" si="0"/>
        <v>27.25</v>
      </c>
    </row>
    <row r="12" ht="18" spans="1:10">
      <c r="A12" s="20">
        <v>10</v>
      </c>
      <c r="B12" s="22" t="s">
        <v>27</v>
      </c>
      <c r="C12" s="22" t="s">
        <v>15</v>
      </c>
      <c r="D12" s="22">
        <v>800</v>
      </c>
      <c r="E12" s="28" t="s">
        <v>19</v>
      </c>
      <c r="F12" s="26" cm="1">
        <f t="array" ref="F12">IF(C12="男",_xlfn.IFS(OR(D12=200,D12="200米"),_xlfn.IFS(E12&lt;=26.4,120,E12&lt;=28,120-(E12-26.4)*(5/0.8),E12&lt;=41.2,110-(E12-28)*(5/0.6),E12&gt;41.2,0),OR(D12=1000,D12="1000米"),_xlfn.IFS(LEFT(E12,1)*60+RIGHT(E12,2)&lt;=201,120,LEFT(E12,1)*60+RIGHT(E12,2)&lt;=215,120-((LEFT(E12,1)*60+RIGHT(E12,2)-201))*(5/7),(LEFT(E12,1)*60+RIGHT(E12,2)&lt;=325),110-((LEFT(E12,1)*60+RIGHT(E12,2)-215)*(5/5)),(LEFT(E12,1)*60+RIGHT(E12,2)&gt;325),0)),_xlfn.IFS(OR(D12=200,D12="200米"),_xlfn.IFS(E12&lt;=32,120,E12&lt;=33.6,120-(E12-32)*(5/0.8),E12&lt;=46.8,110-(E12-33.6)*(5/0.6),E12&gt;46.8,0),OR(D12=800,D12="800米"),_xlfn.IFS(LEFT(E12,1)*60+RIGHT(E12,2)&lt;=186,120,LEFT(E12,1)*60+RIGHT(E12,2)&lt;=200,120-((LEFT(E12,1)*60+RIGHT(E12,2)-186))*(5/7),(LEFT(E12,1)*60+RIGHT(E12,2)&lt;=310),110-((LEFT(E12,1)*60+RIGHT(E12,2)-200)*(5/5)),(LEFT(E12,1)*60+RIGHT(E12,2)&gt;310),0)))</f>
        <v>109</v>
      </c>
      <c r="G12" s="20"/>
      <c r="H12" s="22"/>
      <c r="I12" s="31">
        <f>IF(ISNUMBER(G12),IF(ISBLANK(H12),0,IF(ISNUMBER(H12),IF(C12="男",IF(H12&lt;24.8,120,IF(H12&lt;=28,120-(H12-24.8)*6.25,IF(H12&lt;=40,100-(5/0.6)*(H12-28),0))),IF(H12&lt;30.4,120,IF(H12&lt;=33.6,120-(H12-30.4)*6.25,IF(H12&lt;45.6,100-(5/0.6)*(H12-33.6),0)))),IF(C12="男",IF((LEFT(H12,1)*60+RIGHT(H12,2))&lt;187,120,IF((LEFT(H12,1)*60+RIGHT(H12,2))&lt;=215,120-((LEFT(H12,1)*60+RIGHT(H12,2))-187)*(5/7),IF((LEFT(H12,1)*60+RIGHT(H12,2))&lt;=315,100-(5/5)*((LEFT(H12,1)*60+RIGHT(H12,2))-215),0))),IF((LEFT(H12,1)*60+RIGHT(H12,2))&lt;172,120,IF((LEFT(H12,1)*60+RIGHT(H12,2))&lt;=200,120-((LEFT(H12,1)*60+RIGHT(H12,2))-172)*(5/7),IF((LEFT(H12,1)*60+RIGHT(H12,2))&lt;300,100-(5/5)*((LEFT(H12,1)*60+RIGHT(H12,2))-200),0)))))),IF(ISBLANK(H12),0,IF(AND(C12="男",G12="引体向上"),IF(H12&gt;=19,120,IF(H12&gt;=11,120-(19-H12)*2.5,IF(H12&gt;=7,100-(11-H12)*5,IF(H12&gt;=1,80-(7-H12)*10,0)))),IF(G12="跳绳",IF(H12&gt;=224,120,IF(H12&gt;=164,120-(5/15)*(224-H12),IF(4&lt;=H12,100-(164-H12)*(5/8),0))),IF(OR(G12="仰卧起坐",G12="仰卧"),IF(H12&gt;=60,120,IF(H12&gt;=40,120-(60-H12),IF(H12&gt;=2,100-(40-H12)*2.5,0))),IF(AND(G12="篮球",C12="男"),IF(H12&lt;=0,0,IF(H12&lt;=14,120,IF(H12&lt;=24,120-(H12-14)*2,IF(H12&lt;=64,100-(H12-24)*2.5,0)))),IF(AND(G12="篮球",C12="女"),IF(H12&lt;=0,0,IF(H12&lt;=18,120,IF(H12&lt;=28,120-(H12-18)*2,IF(H12&lt;=68,100-(H12-28)*2.5,0)))),IF(AND(G12="实心球",C12="男"),IF(H12&gt;=12.6,120,IF(H12&gt;=9.4,120-(12.6-H12)*6.25,IF(5.4&lt;=H12,100-(9.4-H12)*25,0))),IF(AND(G12="实心球",C12="女"),IF(H12&gt;9.6,120,IF(6.4&lt;=H12,120-(9.6-H12)*6.25,IF(H12&gt;=3.4,100-(6.4-H12)*(5/0.15),0))),IF(AND(C12="男",G12="立定跳远"),IF(H12&gt;=2.75,120,IF(H12&gt;2.35,120-(2.75-H12)*50,IF(H12&gt;1.75,100-(2.35-H12)*(5/0.03),0))),IF(AND(C12="女",G12="立定跳远"),IF(H12&gt;=2.27,120,IF(H12&gt;=1.87,120-(2.27-H12)*50,IF(H12&gt;=1.27,100-(1.87-H12)*(5/0.03),0))),IF(C12="男",“男生”,女生))))))))))))</f>
        <v>0</v>
      </c>
      <c r="J12" s="23">
        <f t="shared" si="0"/>
        <v>27.25</v>
      </c>
    </row>
    <row r="13" ht="18" spans="1:10">
      <c r="A13" s="20">
        <v>11</v>
      </c>
      <c r="B13" s="22" t="s">
        <v>28</v>
      </c>
      <c r="C13" s="22" t="s">
        <v>15</v>
      </c>
      <c r="D13" s="22">
        <v>800</v>
      </c>
      <c r="E13" s="28" t="s">
        <v>19</v>
      </c>
      <c r="F13" s="26" cm="1">
        <f t="array" ref="F13">IF(C13="男",_xlfn.IFS(OR(D13=200,D13="200米"),_xlfn.IFS(E13&lt;=26.4,120,E13&lt;=28,120-(E13-26.4)*(5/0.8),E13&lt;=41.2,110-(E13-28)*(5/0.6),E13&gt;41.2,0),OR(D13=1000,D13="1000米"),_xlfn.IFS(LEFT(E13,1)*60+RIGHT(E13,2)&lt;=201,120,LEFT(E13,1)*60+RIGHT(E13,2)&lt;=215,120-((LEFT(E13,1)*60+RIGHT(E13,2)-201))*(5/7),(LEFT(E13,1)*60+RIGHT(E13,2)&lt;=325),110-((LEFT(E13,1)*60+RIGHT(E13,2)-215)*(5/5)),(LEFT(E13,1)*60+RIGHT(E13,2)&gt;325),0)),_xlfn.IFS(OR(D13=200,D13="200米"),_xlfn.IFS(E13&lt;=32,120,E13&lt;=33.6,120-(E13-32)*(5/0.8),E13&lt;=46.8,110-(E13-33.6)*(5/0.6),E13&gt;46.8,0),OR(D13=800,D13="800米"),_xlfn.IFS(LEFT(E13,1)*60+RIGHT(E13,2)&lt;=186,120,LEFT(E13,1)*60+RIGHT(E13,2)&lt;=200,120-((LEFT(E13,1)*60+RIGHT(E13,2)-186))*(5/7),(LEFT(E13,1)*60+RIGHT(E13,2)&lt;=310),110-((LEFT(E13,1)*60+RIGHT(E13,2)-200)*(5/5)),(LEFT(E13,1)*60+RIGHT(E13,2)&gt;310),0)))</f>
        <v>109</v>
      </c>
      <c r="G13" s="20"/>
      <c r="H13" s="22"/>
      <c r="I13" s="31">
        <f>IF(ISNUMBER(G13),IF(ISBLANK(H13),0,IF(ISNUMBER(H13),IF(C13="男",IF(H13&lt;24.8,120,IF(H13&lt;=28,120-(H13-24.8)*6.25,IF(H13&lt;=40,100-(5/0.6)*(H13-28),0))),IF(H13&lt;30.4,120,IF(H13&lt;=33.6,120-(H13-30.4)*6.25,IF(H13&lt;45.6,100-(5/0.6)*(H13-33.6),0)))),IF(C13="男",IF((LEFT(H13,1)*60+RIGHT(H13,2))&lt;187,120,IF((LEFT(H13,1)*60+RIGHT(H13,2))&lt;=215,120-((LEFT(H13,1)*60+RIGHT(H13,2))-187)*(5/7),IF((LEFT(H13,1)*60+RIGHT(H13,2))&lt;=315,100-(5/5)*((LEFT(H13,1)*60+RIGHT(H13,2))-215),0))),IF((LEFT(H13,1)*60+RIGHT(H13,2))&lt;172,120,IF((LEFT(H13,1)*60+RIGHT(H13,2))&lt;=200,120-((LEFT(H13,1)*60+RIGHT(H13,2))-172)*(5/7),IF((LEFT(H13,1)*60+RIGHT(H13,2))&lt;300,100-(5/5)*((LEFT(H13,1)*60+RIGHT(H13,2))-200),0)))))),IF(ISBLANK(H13),0,IF(AND(C13="男",G13="引体向上"),IF(H13&gt;=19,120,IF(H13&gt;=11,120-(19-H13)*2.5,IF(H13&gt;=7,100-(11-H13)*5,IF(H13&gt;=1,80-(7-H13)*10,0)))),IF(G13="跳绳",IF(H13&gt;=224,120,IF(H13&gt;=164,120-(5/15)*(224-H13),IF(4&lt;=H13,100-(164-H13)*(5/8),0))),IF(OR(G13="仰卧起坐",G13="仰卧"),IF(H13&gt;=60,120,IF(H13&gt;=40,120-(60-H13),IF(H13&gt;=2,100-(40-H13)*2.5,0))),IF(AND(G13="篮球",C13="男"),IF(H13&lt;=0,0,IF(H13&lt;=14,120,IF(H13&lt;=24,120-(H13-14)*2,IF(H13&lt;=64,100-(H13-24)*2.5,0)))),IF(AND(G13="篮球",C13="女"),IF(H13&lt;=0,0,IF(H13&lt;=18,120,IF(H13&lt;=28,120-(H13-18)*2,IF(H13&lt;=68,100-(H13-28)*2.5,0)))),IF(AND(G13="实心球",C13="男"),IF(H13&gt;=12.6,120,IF(H13&gt;=9.4,120-(12.6-H13)*6.25,IF(5.4&lt;=H13,100-(9.4-H13)*25,0))),IF(AND(G13="实心球",C13="女"),IF(H13&gt;9.6,120,IF(6.4&lt;=H13,120-(9.6-H13)*6.25,IF(H13&gt;=3.4,100-(6.4-H13)*(5/0.15),0))),IF(AND(C13="男",G13="立定跳远"),IF(H13&gt;=2.75,120,IF(H13&gt;2.35,120-(2.75-H13)*50,IF(H13&gt;1.75,100-(2.35-H13)*(5/0.03),0))),IF(AND(C13="女",G13="立定跳远"),IF(H13&gt;=2.27,120,IF(H13&gt;=1.87,120-(2.27-H13)*50,IF(H13&gt;=1.27,100-(1.87-H13)*(5/0.03),0))),IF(C13="男",“男生”,女生))))))))))))</f>
        <v>0</v>
      </c>
      <c r="J13" s="23">
        <f t="shared" si="0"/>
        <v>27.25</v>
      </c>
    </row>
    <row r="14" ht="18" spans="1:10">
      <c r="A14" s="20">
        <v>12</v>
      </c>
      <c r="B14" s="22" t="s">
        <v>29</v>
      </c>
      <c r="C14" s="22" t="s">
        <v>15</v>
      </c>
      <c r="D14" s="22">
        <v>800</v>
      </c>
      <c r="E14" s="28" t="s">
        <v>19</v>
      </c>
      <c r="F14" s="26" cm="1">
        <f t="array" ref="F14">IF(C14="男",_xlfn.IFS(OR(D14=200,D14="200米"),_xlfn.IFS(E14&lt;=26.4,120,E14&lt;=28,120-(E14-26.4)*(5/0.8),E14&lt;=41.2,110-(E14-28)*(5/0.6),E14&gt;41.2,0),OR(D14=1000,D14="1000米"),_xlfn.IFS(LEFT(E14,1)*60+RIGHT(E14,2)&lt;=201,120,LEFT(E14,1)*60+RIGHT(E14,2)&lt;=215,120-((LEFT(E14,1)*60+RIGHT(E14,2)-201))*(5/7),(LEFT(E14,1)*60+RIGHT(E14,2)&lt;=325),110-((LEFT(E14,1)*60+RIGHT(E14,2)-215)*(5/5)),(LEFT(E14,1)*60+RIGHT(E14,2)&gt;325),0)),_xlfn.IFS(OR(D14=200,D14="200米"),_xlfn.IFS(E14&lt;=32,120,E14&lt;=33.6,120-(E14-32)*(5/0.8),E14&lt;=46.8,110-(E14-33.6)*(5/0.6),E14&gt;46.8,0),OR(D14=800,D14="800米"),_xlfn.IFS(LEFT(E14,1)*60+RIGHT(E14,2)&lt;=186,120,LEFT(E14,1)*60+RIGHT(E14,2)&lt;=200,120-((LEFT(E14,1)*60+RIGHT(E14,2)-186))*(5/7),(LEFT(E14,1)*60+RIGHT(E14,2)&lt;=310),110-((LEFT(E14,1)*60+RIGHT(E14,2)-200)*(5/5)),(LEFT(E14,1)*60+RIGHT(E14,2)&gt;310),0)))</f>
        <v>109</v>
      </c>
      <c r="G14" s="20"/>
      <c r="H14" s="22"/>
      <c r="I14" s="31">
        <f>IF(ISNUMBER(G14),IF(ISBLANK(H14),0,IF(ISNUMBER(H14),IF(C14="男",IF(H14&lt;24.8,120,IF(H14&lt;=28,120-(H14-24.8)*6.25,IF(H14&lt;=40,100-(5/0.6)*(H14-28),0))),IF(H14&lt;30.4,120,IF(H14&lt;=33.6,120-(H14-30.4)*6.25,IF(H14&lt;45.6,100-(5/0.6)*(H14-33.6),0)))),IF(C14="男",IF((LEFT(H14,1)*60+RIGHT(H14,2))&lt;187,120,IF((LEFT(H14,1)*60+RIGHT(H14,2))&lt;=215,120-((LEFT(H14,1)*60+RIGHT(H14,2))-187)*(5/7),IF((LEFT(H14,1)*60+RIGHT(H14,2))&lt;=315,100-(5/5)*((LEFT(H14,1)*60+RIGHT(H14,2))-215),0))),IF((LEFT(H14,1)*60+RIGHT(H14,2))&lt;172,120,IF((LEFT(H14,1)*60+RIGHT(H14,2))&lt;=200,120-((LEFT(H14,1)*60+RIGHT(H14,2))-172)*(5/7),IF((LEFT(H14,1)*60+RIGHT(H14,2))&lt;300,100-(5/5)*((LEFT(H14,1)*60+RIGHT(H14,2))-200),0)))))),IF(ISBLANK(H14),0,IF(AND(C14="男",G14="引体向上"),IF(H14&gt;=19,120,IF(H14&gt;=11,120-(19-H14)*2.5,IF(H14&gt;=7,100-(11-H14)*5,IF(H14&gt;=1,80-(7-H14)*10,0)))),IF(G14="跳绳",IF(H14&gt;=224,120,IF(H14&gt;=164,120-(5/15)*(224-H14),IF(4&lt;=H14,100-(164-H14)*(5/8),0))),IF(OR(G14="仰卧起坐",G14="仰卧"),IF(H14&gt;=60,120,IF(H14&gt;=40,120-(60-H14),IF(H14&gt;=2,100-(40-H14)*2.5,0))),IF(AND(G14="篮球",C14="男"),IF(H14&lt;=0,0,IF(H14&lt;=14,120,IF(H14&lt;=24,120-(H14-14)*2,IF(H14&lt;=64,100-(H14-24)*2.5,0)))),IF(AND(G14="篮球",C14="女"),IF(H14&lt;=0,0,IF(H14&lt;=18,120,IF(H14&lt;=28,120-(H14-18)*2,IF(H14&lt;=68,100-(H14-28)*2.5,0)))),IF(AND(G14="实心球",C14="男"),IF(H14&gt;=12.6,120,IF(H14&gt;=9.4,120-(12.6-H14)*6.25,IF(5.4&lt;=H14,100-(9.4-H14)*25,0))),IF(AND(G14="实心球",C14="女"),IF(H14&gt;9.6,120,IF(6.4&lt;=H14,120-(9.6-H14)*6.25,IF(H14&gt;=3.4,100-(6.4-H14)*(5/0.15),0))),IF(AND(C14="男",G14="立定跳远"),IF(H14&gt;=2.75,120,IF(H14&gt;2.35,120-(2.75-H14)*50,IF(H14&gt;1.75,100-(2.35-H14)*(5/0.03),0))),IF(AND(C14="女",G14="立定跳远"),IF(H14&gt;=2.27,120,IF(H14&gt;=1.87,120-(2.27-H14)*50,IF(H14&gt;=1.27,100-(1.87-H14)*(5/0.03),0))),IF(C14="男",“男生”,女生))))))))))))</f>
        <v>0</v>
      </c>
      <c r="J14" s="23">
        <f t="shared" si="0"/>
        <v>27.25</v>
      </c>
    </row>
    <row r="15" ht="18" spans="1:10">
      <c r="A15" s="20">
        <v>13</v>
      </c>
      <c r="B15" s="22" t="s">
        <v>30</v>
      </c>
      <c r="C15" s="22" t="s">
        <v>15</v>
      </c>
      <c r="D15" s="22">
        <v>800</v>
      </c>
      <c r="E15" s="28" t="s">
        <v>19</v>
      </c>
      <c r="F15" s="26" cm="1">
        <f t="array" ref="F15">IF(C15="男",_xlfn.IFS(OR(D15=200,D15="200米"),_xlfn.IFS(E15&lt;=26.4,120,E15&lt;=28,120-(E15-26.4)*(5/0.8),E15&lt;=41.2,110-(E15-28)*(5/0.6),E15&gt;41.2,0),OR(D15=1000,D15="1000米"),_xlfn.IFS(LEFT(E15,1)*60+RIGHT(E15,2)&lt;=201,120,LEFT(E15,1)*60+RIGHT(E15,2)&lt;=215,120-((LEFT(E15,1)*60+RIGHT(E15,2)-201))*(5/7),(LEFT(E15,1)*60+RIGHT(E15,2)&lt;=325),110-((LEFT(E15,1)*60+RIGHT(E15,2)-215)*(5/5)),(LEFT(E15,1)*60+RIGHT(E15,2)&gt;325),0)),_xlfn.IFS(OR(D15=200,D15="200米"),_xlfn.IFS(E15&lt;=32,120,E15&lt;=33.6,120-(E15-32)*(5/0.8),E15&lt;=46.8,110-(E15-33.6)*(5/0.6),E15&gt;46.8,0),OR(D15=800,D15="800米"),_xlfn.IFS(LEFT(E15,1)*60+RIGHT(E15,2)&lt;=186,120,LEFT(E15,1)*60+RIGHT(E15,2)&lt;=200,120-((LEFT(E15,1)*60+RIGHT(E15,2)-186))*(5/7),(LEFT(E15,1)*60+RIGHT(E15,2)&lt;=310),110-((LEFT(E15,1)*60+RIGHT(E15,2)-200)*(5/5)),(LEFT(E15,1)*60+RIGHT(E15,2)&gt;310),0)))</f>
        <v>109</v>
      </c>
      <c r="G15" s="20"/>
      <c r="H15" s="22"/>
      <c r="I15" s="31">
        <f>IF(ISNUMBER(G15),IF(ISBLANK(H15),0,IF(ISNUMBER(H15),IF(C15="男",IF(H15&lt;24.8,120,IF(H15&lt;=28,120-(H15-24.8)*6.25,IF(H15&lt;=40,100-(5/0.6)*(H15-28),0))),IF(H15&lt;30.4,120,IF(H15&lt;=33.6,120-(H15-30.4)*6.25,IF(H15&lt;45.6,100-(5/0.6)*(H15-33.6),0)))),IF(C15="男",IF((LEFT(H15,1)*60+RIGHT(H15,2))&lt;187,120,IF((LEFT(H15,1)*60+RIGHT(H15,2))&lt;=215,120-((LEFT(H15,1)*60+RIGHT(H15,2))-187)*(5/7),IF((LEFT(H15,1)*60+RIGHT(H15,2))&lt;=315,100-(5/5)*((LEFT(H15,1)*60+RIGHT(H15,2))-215),0))),IF((LEFT(H15,1)*60+RIGHT(H15,2))&lt;172,120,IF((LEFT(H15,1)*60+RIGHT(H15,2))&lt;=200,120-((LEFT(H15,1)*60+RIGHT(H15,2))-172)*(5/7),IF((LEFT(H15,1)*60+RIGHT(H15,2))&lt;300,100-(5/5)*((LEFT(H15,1)*60+RIGHT(H15,2))-200),0)))))),IF(ISBLANK(H15),0,IF(AND(C15="男",G15="引体向上"),IF(H15&gt;=19,120,IF(H15&gt;=11,120-(19-H15)*2.5,IF(H15&gt;=7,100-(11-H15)*5,IF(H15&gt;=1,80-(7-H15)*10,0)))),IF(G15="跳绳",IF(H15&gt;=224,120,IF(H15&gt;=164,120-(5/15)*(224-H15),IF(4&lt;=H15,100-(164-H15)*(5/8),0))),IF(OR(G15="仰卧起坐",G15="仰卧"),IF(H15&gt;=60,120,IF(H15&gt;=40,120-(60-H15),IF(H15&gt;=2,100-(40-H15)*2.5,0))),IF(AND(G15="篮球",C15="男"),IF(H15&lt;=0,0,IF(H15&lt;=14,120,IF(H15&lt;=24,120-(H15-14)*2,IF(H15&lt;=64,100-(H15-24)*2.5,0)))),IF(AND(G15="篮球",C15="女"),IF(H15&lt;=0,0,IF(H15&lt;=18,120,IF(H15&lt;=28,120-(H15-18)*2,IF(H15&lt;=68,100-(H15-28)*2.5,0)))),IF(AND(G15="实心球",C15="男"),IF(H15&gt;=12.6,120,IF(H15&gt;=9.4,120-(12.6-H15)*6.25,IF(5.4&lt;=H15,100-(9.4-H15)*25,0))),IF(AND(G15="实心球",C15="女"),IF(H15&gt;9.6,120,IF(6.4&lt;=H15,120-(9.6-H15)*6.25,IF(H15&gt;=3.4,100-(6.4-H15)*(5/0.15),0))),IF(AND(C15="男",G15="立定跳远"),IF(H15&gt;=2.75,120,IF(H15&gt;2.35,120-(2.75-H15)*50,IF(H15&gt;1.75,100-(2.35-H15)*(5/0.03),0))),IF(AND(C15="女",G15="立定跳远"),IF(H15&gt;=2.27,120,IF(H15&gt;=1.87,120-(2.27-H15)*50,IF(H15&gt;=1.27,100-(1.87-H15)*(5/0.03),0))),IF(C15="男",“男生”,女生))))))))))))</f>
        <v>0</v>
      </c>
      <c r="J15" s="23">
        <f t="shared" si="0"/>
        <v>27.25</v>
      </c>
    </row>
    <row r="16" ht="18" spans="1:10">
      <c r="A16" s="20">
        <v>14</v>
      </c>
      <c r="B16" s="22" t="s">
        <v>31</v>
      </c>
      <c r="C16" s="22" t="s">
        <v>15</v>
      </c>
      <c r="D16" s="22">
        <v>800</v>
      </c>
      <c r="E16" s="28" t="s">
        <v>19</v>
      </c>
      <c r="F16" s="26" cm="1">
        <f t="array" ref="F16">IF(C16="男",_xlfn.IFS(OR(D16=200,D16="200米"),_xlfn.IFS(E16&lt;=26.4,120,E16&lt;=28,120-(E16-26.4)*(5/0.8),E16&lt;=41.2,110-(E16-28)*(5/0.6),E16&gt;41.2,0),OR(D16=1000,D16="1000米"),_xlfn.IFS(LEFT(E16,1)*60+RIGHT(E16,2)&lt;=201,120,LEFT(E16,1)*60+RIGHT(E16,2)&lt;=215,120-((LEFT(E16,1)*60+RIGHT(E16,2)-201))*(5/7),(LEFT(E16,1)*60+RIGHT(E16,2)&lt;=325),110-((LEFT(E16,1)*60+RIGHT(E16,2)-215)*(5/5)),(LEFT(E16,1)*60+RIGHT(E16,2)&gt;325),0)),_xlfn.IFS(OR(D16=200,D16="200米"),_xlfn.IFS(E16&lt;=32,120,E16&lt;=33.6,120-(E16-32)*(5/0.8),E16&lt;=46.8,110-(E16-33.6)*(5/0.6),E16&gt;46.8,0),OR(D16=800,D16="800米"),_xlfn.IFS(LEFT(E16,1)*60+RIGHT(E16,2)&lt;=186,120,LEFT(E16,1)*60+RIGHT(E16,2)&lt;=200,120-((LEFT(E16,1)*60+RIGHT(E16,2)-186))*(5/7),(LEFT(E16,1)*60+RIGHT(E16,2)&lt;=310),110-((LEFT(E16,1)*60+RIGHT(E16,2)-200)*(5/5)),(LEFT(E16,1)*60+RIGHT(E16,2)&gt;310),0)))</f>
        <v>109</v>
      </c>
      <c r="G16" s="20"/>
      <c r="H16" s="22"/>
      <c r="I16" s="31">
        <f>IF(ISNUMBER(G16),IF(ISBLANK(H16),0,IF(ISNUMBER(H16),IF(C16="男",IF(H16&lt;24.8,120,IF(H16&lt;=28,120-(H16-24.8)*6.25,IF(H16&lt;=40,100-(5/0.6)*(H16-28),0))),IF(H16&lt;30.4,120,IF(H16&lt;=33.6,120-(H16-30.4)*6.25,IF(H16&lt;45.6,100-(5/0.6)*(H16-33.6),0)))),IF(C16="男",IF((LEFT(H16,1)*60+RIGHT(H16,2))&lt;187,120,IF((LEFT(H16,1)*60+RIGHT(H16,2))&lt;=215,120-((LEFT(H16,1)*60+RIGHT(H16,2))-187)*(5/7),IF((LEFT(H16,1)*60+RIGHT(H16,2))&lt;=315,100-(5/5)*((LEFT(H16,1)*60+RIGHT(H16,2))-215),0))),IF((LEFT(H16,1)*60+RIGHT(H16,2))&lt;172,120,IF((LEFT(H16,1)*60+RIGHT(H16,2))&lt;=200,120-((LEFT(H16,1)*60+RIGHT(H16,2))-172)*(5/7),IF((LEFT(H16,1)*60+RIGHT(H16,2))&lt;300,100-(5/5)*((LEFT(H16,1)*60+RIGHT(H16,2))-200),0)))))),IF(ISBLANK(H16),0,IF(AND(C16="男",G16="引体向上"),IF(H16&gt;=19,120,IF(H16&gt;=11,120-(19-H16)*2.5,IF(H16&gt;=7,100-(11-H16)*5,IF(H16&gt;=1,80-(7-H16)*10,0)))),IF(G16="跳绳",IF(H16&gt;=224,120,IF(H16&gt;=164,120-(5/15)*(224-H16),IF(4&lt;=H16,100-(164-H16)*(5/8),0))),IF(OR(G16="仰卧起坐",G16="仰卧"),IF(H16&gt;=60,120,IF(H16&gt;=40,120-(60-H16),IF(H16&gt;=2,100-(40-H16)*2.5,0))),IF(AND(G16="篮球",C16="男"),IF(H16&lt;=0,0,IF(H16&lt;=14,120,IF(H16&lt;=24,120-(H16-14)*2,IF(H16&lt;=64,100-(H16-24)*2.5,0)))),IF(AND(G16="篮球",C16="女"),IF(H16&lt;=0,0,IF(H16&lt;=18,120,IF(H16&lt;=28,120-(H16-18)*2,IF(H16&lt;=68,100-(H16-28)*2.5,0)))),IF(AND(G16="实心球",C16="男"),IF(H16&gt;=12.6,120,IF(H16&gt;=9.4,120-(12.6-H16)*6.25,IF(5.4&lt;=H16,100-(9.4-H16)*25,0))),IF(AND(G16="实心球",C16="女"),IF(H16&gt;9.6,120,IF(6.4&lt;=H16,120-(9.6-H16)*6.25,IF(H16&gt;=3.4,100-(6.4-H16)*(5/0.15),0))),IF(AND(C16="男",G16="立定跳远"),IF(H16&gt;=2.75,120,IF(H16&gt;2.35,120-(2.75-H16)*50,IF(H16&gt;1.75,100-(2.35-H16)*(5/0.03),0))),IF(AND(C16="女",G16="立定跳远"),IF(H16&gt;=2.27,120,IF(H16&gt;=1.87,120-(2.27-H16)*50,IF(H16&gt;=1.27,100-(1.87-H16)*(5/0.03),0))),IF(C16="男",“男生”,女生))))))))))))</f>
        <v>0</v>
      </c>
      <c r="J16" s="23">
        <f t="shared" si="0"/>
        <v>27.25</v>
      </c>
    </row>
    <row r="17" ht="18" spans="1:10">
      <c r="A17" s="20">
        <v>15</v>
      </c>
      <c r="B17" s="22" t="s">
        <v>32</v>
      </c>
      <c r="C17" s="22" t="s">
        <v>12</v>
      </c>
      <c r="D17" s="22">
        <v>1000</v>
      </c>
      <c r="E17" s="28" t="s">
        <v>19</v>
      </c>
      <c r="F17" s="26" cm="1">
        <f t="array" ref="F17">IF(C17="男",_xlfn.IFS(OR(D17=200,D17="200米"),_xlfn.IFS(E17&lt;=26.4,120,E17&lt;=28,120-(E17-26.4)*(5/0.8),E17&lt;=41.2,110-(E17-28)*(5/0.6),E17&gt;41.2,0),OR(D17=1000,D17="1000米"),_xlfn.IFS(LEFT(E17,1)*60+RIGHT(E17,2)&lt;=201,120,LEFT(E17,1)*60+RIGHT(E17,2)&lt;=215,120-((LEFT(E17,1)*60+RIGHT(E17,2)-201))*(5/7),(LEFT(E17,1)*60+RIGHT(E17,2)&lt;=325),110-((LEFT(E17,1)*60+RIGHT(E17,2)-215)*(5/5)),(LEFT(E17,1)*60+RIGHT(E17,2)&gt;325),0)),_xlfn.IFS(OR(D17=200,D17="200米"),_xlfn.IFS(E17&lt;=32,120,E17&lt;=33.6,120-(E17-32)*(5/0.8),E17&lt;=46.8,110-(E17-33.6)*(5/0.6),E17&gt;46.8,0),OR(D17=800,D17="800米"),_xlfn.IFS(LEFT(E17,1)*60+RIGHT(E17,2)&lt;=186,120,LEFT(E17,1)*60+RIGHT(E17,2)&lt;=200,120-((LEFT(E17,1)*60+RIGHT(E17,2)-186))*(5/7),(LEFT(E17,1)*60+RIGHT(E17,2)&lt;=310),110-((LEFT(E17,1)*60+RIGHT(E17,2)-200)*(5/5)),(LEFT(E17,1)*60+RIGHT(E17,2)&gt;310),0)))</f>
        <v>120</v>
      </c>
      <c r="G17" s="20"/>
      <c r="H17" s="22"/>
      <c r="I17" s="31">
        <f>IF(ISNUMBER(G17),IF(ISBLANK(H17),0,IF(ISNUMBER(H17),IF(C17="男",IF(H17&lt;24.8,120,IF(H17&lt;=28,120-(H17-24.8)*6.25,IF(H17&lt;=40,100-(5/0.6)*(H17-28),0))),IF(H17&lt;30.4,120,IF(H17&lt;=33.6,120-(H17-30.4)*6.25,IF(H17&lt;45.6,100-(5/0.6)*(H17-33.6),0)))),IF(C17="男",IF((LEFT(H17,1)*60+RIGHT(H17,2))&lt;187,120,IF((LEFT(H17,1)*60+RIGHT(H17,2))&lt;=215,120-((LEFT(H17,1)*60+RIGHT(H17,2))-187)*(5/7),IF((LEFT(H17,1)*60+RIGHT(H17,2))&lt;=315,100-(5/5)*((LEFT(H17,1)*60+RIGHT(H17,2))-215),0))),IF((LEFT(H17,1)*60+RIGHT(H17,2))&lt;172,120,IF((LEFT(H17,1)*60+RIGHT(H17,2))&lt;=200,120-((LEFT(H17,1)*60+RIGHT(H17,2))-172)*(5/7),IF((LEFT(H17,1)*60+RIGHT(H17,2))&lt;300,100-(5/5)*((LEFT(H17,1)*60+RIGHT(H17,2))-200),0)))))),IF(ISBLANK(H17),0,IF(AND(C17="男",G17="引体向上"),IF(H17&gt;=19,120,IF(H17&gt;=11,120-(19-H17)*2.5,IF(H17&gt;=7,100-(11-H17)*5,IF(H17&gt;=1,80-(7-H17)*10,0)))),IF(G17="跳绳",IF(H17&gt;=224,120,IF(H17&gt;=164,120-(5/15)*(224-H17),IF(4&lt;=H17,100-(164-H17)*(5/8),0))),IF(OR(G17="仰卧起坐",G17="仰卧"),IF(H17&gt;=60,120,IF(H17&gt;=40,120-(60-H17),IF(H17&gt;=2,100-(40-H17)*2.5,0))),IF(AND(G17="篮球",C17="男"),IF(H17&lt;=0,0,IF(H17&lt;=14,120,IF(H17&lt;=24,120-(H17-14)*2,IF(H17&lt;=64,100-(H17-24)*2.5,0)))),IF(AND(G17="篮球",C17="女"),IF(H17&lt;=0,0,IF(H17&lt;=18,120,IF(H17&lt;=28,120-(H17-18)*2,IF(H17&lt;=68,100-(H17-28)*2.5,0)))),IF(AND(G17="实心球",C17="男"),IF(H17&gt;=12.6,120,IF(H17&gt;=9.4,120-(12.6-H17)*6.25,IF(5.4&lt;=H17,100-(9.4-H17)*25,0))),IF(AND(G17="实心球",C17="女"),IF(H17&gt;9.6,120,IF(6.4&lt;=H17,120-(9.6-H17)*6.25,IF(H17&gt;=3.4,100-(6.4-H17)*(5/0.15),0))),IF(AND(C17="男",G17="立定跳远"),IF(H17&gt;=2.75,120,IF(H17&gt;2.35,120-(2.75-H17)*50,IF(H17&gt;1.75,100-(2.35-H17)*(5/0.03),0))),IF(AND(C17="女",G17="立定跳远"),IF(H17&gt;=2.27,120,IF(H17&gt;=1.87,120-(2.27-H17)*50,IF(H17&gt;=1.27,100-(1.87-H17)*(5/0.03),0))),IF(C17="男",“男生”,女生))))))))))))</f>
        <v>0</v>
      </c>
      <c r="J17" s="23">
        <f t="shared" si="0"/>
        <v>30</v>
      </c>
    </row>
    <row r="18" ht="18" spans="1:10">
      <c r="A18" s="20">
        <v>16</v>
      </c>
      <c r="B18" s="22" t="s">
        <v>33</v>
      </c>
      <c r="C18" s="22" t="s">
        <v>12</v>
      </c>
      <c r="D18" s="22">
        <v>1000</v>
      </c>
      <c r="E18" s="28" t="s">
        <v>19</v>
      </c>
      <c r="F18" s="26" cm="1">
        <f t="array" ref="F18">IF(C18="男",_xlfn.IFS(OR(D18=200,D18="200米"),_xlfn.IFS(E18&lt;=26.4,120,E18&lt;=28,120-(E18-26.4)*(5/0.8),E18&lt;=41.2,110-(E18-28)*(5/0.6),E18&gt;41.2,0),OR(D18=1000,D18="1000米"),_xlfn.IFS(LEFT(E18,1)*60+RIGHT(E18,2)&lt;=201,120,LEFT(E18,1)*60+RIGHT(E18,2)&lt;=215,120-((LEFT(E18,1)*60+RIGHT(E18,2)-201))*(5/7),(LEFT(E18,1)*60+RIGHT(E18,2)&lt;=325),110-((LEFT(E18,1)*60+RIGHT(E18,2)-215)*(5/5)),(LEFT(E18,1)*60+RIGHT(E18,2)&gt;325),0)),_xlfn.IFS(OR(D18=200,D18="200米"),_xlfn.IFS(E18&lt;=32,120,E18&lt;=33.6,120-(E18-32)*(5/0.8),E18&lt;=46.8,110-(E18-33.6)*(5/0.6),E18&gt;46.8,0),OR(D18=800,D18="800米"),_xlfn.IFS(LEFT(E18,1)*60+RIGHT(E18,2)&lt;=186,120,LEFT(E18,1)*60+RIGHT(E18,2)&lt;=200,120-((LEFT(E18,1)*60+RIGHT(E18,2)-186))*(5/7),(LEFT(E18,1)*60+RIGHT(E18,2)&lt;=310),110-((LEFT(E18,1)*60+RIGHT(E18,2)-200)*(5/5)),(LEFT(E18,1)*60+RIGHT(E18,2)&gt;310),0)))</f>
        <v>120</v>
      </c>
      <c r="G18" s="20"/>
      <c r="H18" s="22"/>
      <c r="I18" s="31">
        <f>IF(ISNUMBER(G18),IF(ISBLANK(H18),0,IF(ISNUMBER(H18),IF(C18="男",IF(H18&lt;24.8,120,IF(H18&lt;=28,120-(H18-24.8)*6.25,IF(H18&lt;=40,100-(5/0.6)*(H18-28),0))),IF(H18&lt;30.4,120,IF(H18&lt;=33.6,120-(H18-30.4)*6.25,IF(H18&lt;45.6,100-(5/0.6)*(H18-33.6),0)))),IF(C18="男",IF((LEFT(H18,1)*60+RIGHT(H18,2))&lt;187,120,IF((LEFT(H18,1)*60+RIGHT(H18,2))&lt;=215,120-((LEFT(H18,1)*60+RIGHT(H18,2))-187)*(5/7),IF((LEFT(H18,1)*60+RIGHT(H18,2))&lt;=315,100-(5/5)*((LEFT(H18,1)*60+RIGHT(H18,2))-215),0))),IF((LEFT(H18,1)*60+RIGHT(H18,2))&lt;172,120,IF((LEFT(H18,1)*60+RIGHT(H18,2))&lt;=200,120-((LEFT(H18,1)*60+RIGHT(H18,2))-172)*(5/7),IF((LEFT(H18,1)*60+RIGHT(H18,2))&lt;300,100-(5/5)*((LEFT(H18,1)*60+RIGHT(H18,2))-200),0)))))),IF(ISBLANK(H18),0,IF(AND(C18="男",G18="引体向上"),IF(H18&gt;=19,120,IF(H18&gt;=11,120-(19-H18)*2.5,IF(H18&gt;=7,100-(11-H18)*5,IF(H18&gt;=1,80-(7-H18)*10,0)))),IF(G18="跳绳",IF(H18&gt;=224,120,IF(H18&gt;=164,120-(5/15)*(224-H18),IF(4&lt;=H18,100-(164-H18)*(5/8),0))),IF(OR(G18="仰卧起坐",G18="仰卧"),IF(H18&gt;=60,120,IF(H18&gt;=40,120-(60-H18),IF(H18&gt;=2,100-(40-H18)*2.5,0))),IF(AND(G18="篮球",C18="男"),IF(H18&lt;=0,0,IF(H18&lt;=14,120,IF(H18&lt;=24,120-(H18-14)*2,IF(H18&lt;=64,100-(H18-24)*2.5,0)))),IF(AND(G18="篮球",C18="女"),IF(H18&lt;=0,0,IF(H18&lt;=18,120,IF(H18&lt;=28,120-(H18-18)*2,IF(H18&lt;=68,100-(H18-28)*2.5,0)))),IF(AND(G18="实心球",C18="男"),IF(H18&gt;=12.6,120,IF(H18&gt;=9.4,120-(12.6-H18)*6.25,IF(5.4&lt;=H18,100-(9.4-H18)*25,0))),IF(AND(G18="实心球",C18="女"),IF(H18&gt;9.6,120,IF(6.4&lt;=H18,120-(9.6-H18)*6.25,IF(H18&gt;=3.4,100-(6.4-H18)*(5/0.15),0))),IF(AND(C18="男",G18="立定跳远"),IF(H18&gt;=2.75,120,IF(H18&gt;2.35,120-(2.75-H18)*50,IF(H18&gt;1.75,100-(2.35-H18)*(5/0.03),0))),IF(AND(C18="女",G18="立定跳远"),IF(H18&gt;=2.27,120,IF(H18&gt;=1.87,120-(2.27-H18)*50,IF(H18&gt;=1.27,100-(1.87-H18)*(5/0.03),0))),IF(C18="男",“男生”,女生))))))))))))</f>
        <v>0</v>
      </c>
      <c r="J18" s="23">
        <f t="shared" si="0"/>
        <v>30</v>
      </c>
    </row>
    <row r="19" ht="18" spans="1:10">
      <c r="A19" s="20">
        <v>17</v>
      </c>
      <c r="B19" s="22" t="s">
        <v>34</v>
      </c>
      <c r="C19" s="22" t="s">
        <v>12</v>
      </c>
      <c r="D19" s="22">
        <v>1000</v>
      </c>
      <c r="E19" s="28" t="s">
        <v>19</v>
      </c>
      <c r="F19" s="26" cm="1">
        <f t="array" ref="F19">IF(C19="男",_xlfn.IFS(OR(D19=200,D19="200米"),_xlfn.IFS(E19&lt;=26.4,120,E19&lt;=28,120-(E19-26.4)*(5/0.8),E19&lt;=41.2,110-(E19-28)*(5/0.6),E19&gt;41.2,0),OR(D19=1000,D19="1000米"),_xlfn.IFS(LEFT(E19,1)*60+RIGHT(E19,2)&lt;=201,120,LEFT(E19,1)*60+RIGHT(E19,2)&lt;=215,120-((LEFT(E19,1)*60+RIGHT(E19,2)-201))*(5/7),(LEFT(E19,1)*60+RIGHT(E19,2)&lt;=325),110-((LEFT(E19,1)*60+RIGHT(E19,2)-215)*(5/5)),(LEFT(E19,1)*60+RIGHT(E19,2)&gt;325),0)),_xlfn.IFS(OR(D19=200,D19="200米"),_xlfn.IFS(E19&lt;=32,120,E19&lt;=33.6,120-(E19-32)*(5/0.8),E19&lt;=46.8,110-(E19-33.6)*(5/0.6),E19&gt;46.8,0),OR(D19=800,D19="800米"),_xlfn.IFS(LEFT(E19,1)*60+RIGHT(E19,2)&lt;=186,120,LEFT(E19,1)*60+RIGHT(E19,2)&lt;=200,120-((LEFT(E19,1)*60+RIGHT(E19,2)-186))*(5/7),(LEFT(E19,1)*60+RIGHT(E19,2)&lt;=310),110-((LEFT(E19,1)*60+RIGHT(E19,2)-200)*(5/5)),(LEFT(E19,1)*60+RIGHT(E19,2)&gt;310),0)))</f>
        <v>120</v>
      </c>
      <c r="G19" s="20"/>
      <c r="H19" s="22"/>
      <c r="I19" s="31">
        <f>IF(ISNUMBER(G19),IF(ISBLANK(H19),0,IF(ISNUMBER(H19),IF(C19="男",IF(H19&lt;24.8,120,IF(H19&lt;=28,120-(H19-24.8)*6.25,IF(H19&lt;=40,100-(5/0.6)*(H19-28),0))),IF(H19&lt;30.4,120,IF(H19&lt;=33.6,120-(H19-30.4)*6.25,IF(H19&lt;45.6,100-(5/0.6)*(H19-33.6),0)))),IF(C19="男",IF((LEFT(H19,1)*60+RIGHT(H19,2))&lt;187,120,IF((LEFT(H19,1)*60+RIGHT(H19,2))&lt;=215,120-((LEFT(H19,1)*60+RIGHT(H19,2))-187)*(5/7),IF((LEFT(H19,1)*60+RIGHT(H19,2))&lt;=315,100-(5/5)*((LEFT(H19,1)*60+RIGHT(H19,2))-215),0))),IF((LEFT(H19,1)*60+RIGHT(H19,2))&lt;172,120,IF((LEFT(H19,1)*60+RIGHT(H19,2))&lt;=200,120-((LEFT(H19,1)*60+RIGHT(H19,2))-172)*(5/7),IF((LEFT(H19,1)*60+RIGHT(H19,2))&lt;300,100-(5/5)*((LEFT(H19,1)*60+RIGHT(H19,2))-200),0)))))),IF(ISBLANK(H19),0,IF(AND(C19="男",G19="引体向上"),IF(H19&gt;=19,120,IF(H19&gt;=11,120-(19-H19)*2.5,IF(H19&gt;=7,100-(11-H19)*5,IF(H19&gt;=1,80-(7-H19)*10,0)))),IF(G19="跳绳",IF(H19&gt;=224,120,IF(H19&gt;=164,120-(5/15)*(224-H19),IF(4&lt;=H19,100-(164-H19)*(5/8),0))),IF(OR(G19="仰卧起坐",G19="仰卧"),IF(H19&gt;=60,120,IF(H19&gt;=40,120-(60-H19),IF(H19&gt;=2,100-(40-H19)*2.5,0))),IF(AND(G19="篮球",C19="男"),IF(H19&lt;=0,0,IF(H19&lt;=14,120,IF(H19&lt;=24,120-(H19-14)*2,IF(H19&lt;=64,100-(H19-24)*2.5,0)))),IF(AND(G19="篮球",C19="女"),IF(H19&lt;=0,0,IF(H19&lt;=18,120,IF(H19&lt;=28,120-(H19-18)*2,IF(H19&lt;=68,100-(H19-28)*2.5,0)))),IF(AND(G19="实心球",C19="男"),IF(H19&gt;=12.6,120,IF(H19&gt;=9.4,120-(12.6-H19)*6.25,IF(5.4&lt;=H19,100-(9.4-H19)*25,0))),IF(AND(G19="实心球",C19="女"),IF(H19&gt;9.6,120,IF(6.4&lt;=H19,120-(9.6-H19)*6.25,IF(H19&gt;=3.4,100-(6.4-H19)*(5/0.15),0))),IF(AND(C19="男",G19="立定跳远"),IF(H19&gt;=2.75,120,IF(H19&gt;2.35,120-(2.75-H19)*50,IF(H19&gt;1.75,100-(2.35-H19)*(5/0.03),0))),IF(AND(C19="女",G19="立定跳远"),IF(H19&gt;=2.27,120,IF(H19&gt;=1.87,120-(2.27-H19)*50,IF(H19&gt;=1.27,100-(1.87-H19)*(5/0.03),0))),IF(C19="男",“男生”,女生))))))))))))</f>
        <v>0</v>
      </c>
      <c r="J19" s="23">
        <f t="shared" si="0"/>
        <v>30</v>
      </c>
    </row>
    <row r="20" ht="18" spans="1:10">
      <c r="A20" s="20">
        <v>18</v>
      </c>
      <c r="B20" s="22" t="s">
        <v>35</v>
      </c>
      <c r="C20" s="22" t="s">
        <v>12</v>
      </c>
      <c r="D20" s="22">
        <v>1000</v>
      </c>
      <c r="E20" s="28" t="s">
        <v>36</v>
      </c>
      <c r="F20" s="26" cm="1">
        <f t="array" ref="F20">IF(C20="男",_xlfn.IFS(OR(D20=200,D20="200米"),_xlfn.IFS(E20&lt;=26.4,120,E20&lt;=28,120-(E20-26.4)*(5/0.8),E20&lt;=41.2,110-(E20-28)*(5/0.6),E20&gt;41.2,0),OR(D20=1000,D20="1000米"),_xlfn.IFS(LEFT(E20,1)*60+RIGHT(E20,2)&lt;=201,120,LEFT(E20,1)*60+RIGHT(E20,2)&lt;=215,120-((LEFT(E20,1)*60+RIGHT(E20,2)-201))*(5/7),(LEFT(E20,1)*60+RIGHT(E20,2)&lt;=325),110-((LEFT(E20,1)*60+RIGHT(E20,2)-215)*(5/5)),(LEFT(E20,1)*60+RIGHT(E20,2)&gt;325),0)),_xlfn.IFS(OR(D20=200,D20="200米"),_xlfn.IFS(E20&lt;=32,120,E20&lt;=33.6,120-(E20-32)*(5/0.8),E20&lt;=46.8,110-(E20-33.6)*(5/0.6),E20&gt;46.8,0),OR(D20=800,D20="800米"),_xlfn.IFS(LEFT(E20,1)*60+RIGHT(E20,2)&lt;=186,120,LEFT(E20,1)*60+RIGHT(E20,2)&lt;=200,120-((LEFT(E20,1)*60+RIGHT(E20,2)-186))*(5/7),(LEFT(E20,1)*60+RIGHT(E20,2)&lt;=310),110-((LEFT(E20,1)*60+RIGHT(E20,2)-200)*(5/5)),(LEFT(E20,1)*60+RIGHT(E20,2)&gt;310),0)))</f>
        <v>90</v>
      </c>
      <c r="G20" s="20"/>
      <c r="H20" s="22"/>
      <c r="I20" s="31">
        <f>IF(ISNUMBER(G20),IF(ISBLANK(H20),0,IF(ISNUMBER(H20),IF(C20="男",IF(H20&lt;24.8,120,IF(H20&lt;=28,120-(H20-24.8)*6.25,IF(H20&lt;=40,100-(5/0.6)*(H20-28),0))),IF(H20&lt;30.4,120,IF(H20&lt;=33.6,120-(H20-30.4)*6.25,IF(H20&lt;45.6,100-(5/0.6)*(H20-33.6),0)))),IF(C20="男",IF((LEFT(H20,1)*60+RIGHT(H20,2))&lt;187,120,IF((LEFT(H20,1)*60+RIGHT(H20,2))&lt;=215,120-((LEFT(H20,1)*60+RIGHT(H20,2))-187)*(5/7),IF((LEFT(H20,1)*60+RIGHT(H20,2))&lt;=315,100-(5/5)*((LEFT(H20,1)*60+RIGHT(H20,2))-215),0))),IF((LEFT(H20,1)*60+RIGHT(H20,2))&lt;172,120,IF((LEFT(H20,1)*60+RIGHT(H20,2))&lt;=200,120-((LEFT(H20,1)*60+RIGHT(H20,2))-172)*(5/7),IF((LEFT(H20,1)*60+RIGHT(H20,2))&lt;300,100-(5/5)*((LEFT(H20,1)*60+RIGHT(H20,2))-200),0)))))),IF(ISBLANK(H20),0,IF(AND(C20="男",G20="引体向上"),IF(H20&gt;=19,120,IF(H20&gt;=11,120-(19-H20)*2.5,IF(H20&gt;=7,100-(11-H20)*5,IF(H20&gt;=1,80-(7-H20)*10,0)))),IF(G20="跳绳",IF(H20&gt;=224,120,IF(H20&gt;=164,120-(5/15)*(224-H20),IF(4&lt;=H20,100-(164-H20)*(5/8),0))),IF(OR(G20="仰卧起坐",G20="仰卧"),IF(H20&gt;=60,120,IF(H20&gt;=40,120-(60-H20),IF(H20&gt;=2,100-(40-H20)*2.5,0))),IF(AND(G20="篮球",C20="男"),IF(H20&lt;=0,0,IF(H20&lt;=14,120,IF(H20&lt;=24,120-(H20-14)*2,IF(H20&lt;=64,100-(H20-24)*2.5,0)))),IF(AND(G20="篮球",C20="女"),IF(H20&lt;=0,0,IF(H20&lt;=18,120,IF(H20&lt;=28,120-(H20-18)*2,IF(H20&lt;=68,100-(H20-28)*2.5,0)))),IF(AND(G20="实心球",C20="男"),IF(H20&gt;=12.6,120,IF(H20&gt;=9.4,120-(12.6-H20)*6.25,IF(5.4&lt;=H20,100-(9.4-H20)*25,0))),IF(AND(G20="实心球",C20="女"),IF(H20&gt;9.6,120,IF(6.4&lt;=H20,120-(9.6-H20)*6.25,IF(H20&gt;=3.4,100-(6.4-H20)*(5/0.15),0))),IF(AND(C20="男",G20="立定跳远"),IF(H20&gt;=2.75,120,IF(H20&gt;2.35,120-(2.75-H20)*50,IF(H20&gt;1.75,100-(2.35-H20)*(5/0.03),0))),IF(AND(C20="女",G20="立定跳远"),IF(H20&gt;=2.27,120,IF(H20&gt;=1.87,120-(2.27-H20)*50,IF(H20&gt;=1.27,100-(1.87-H20)*(5/0.03),0))),IF(C20="男",“男生”,女生))))))))))))</f>
        <v>0</v>
      </c>
      <c r="J20" s="23">
        <f t="shared" si="0"/>
        <v>22.5</v>
      </c>
    </row>
    <row r="21" ht="18" spans="1:10">
      <c r="A21" s="20">
        <v>19</v>
      </c>
      <c r="B21" s="22" t="s">
        <v>37</v>
      </c>
      <c r="C21" s="22" t="s">
        <v>12</v>
      </c>
      <c r="D21" s="22">
        <v>1000</v>
      </c>
      <c r="E21" s="28" t="s">
        <v>21</v>
      </c>
      <c r="F21" s="26" cm="1">
        <f t="array" ref="F21">IF(C21="男",_xlfn.IFS(OR(D21=200,D21="200米"),_xlfn.IFS(E21&lt;=26.4,120,E21&lt;=28,120-(E21-26.4)*(5/0.8),E21&lt;=41.2,110-(E21-28)*(5/0.6),E21&gt;41.2,0),OR(D21=1000,D21="1000米"),_xlfn.IFS(LEFT(E21,1)*60+RIGHT(E21,2)&lt;=201,120,LEFT(E21,1)*60+RIGHT(E21,2)&lt;=215,120-((LEFT(E21,1)*60+RIGHT(E21,2)-201))*(5/7),(LEFT(E21,1)*60+RIGHT(E21,2)&lt;=325),110-((LEFT(E21,1)*60+RIGHT(E21,2)-215)*(5/5)),(LEFT(E21,1)*60+RIGHT(E21,2)&gt;325),0)),_xlfn.IFS(OR(D21=200,D21="200米"),_xlfn.IFS(E21&lt;=32,120,E21&lt;=33.6,120-(E21-32)*(5/0.8),E21&lt;=46.8,110-(E21-33.6)*(5/0.6),E21&gt;46.8,0),OR(D21=800,D21="800米"),_xlfn.IFS(LEFT(E21,1)*60+RIGHT(E21,2)&lt;=186,120,LEFT(E21,1)*60+RIGHT(E21,2)&lt;=200,120-((LEFT(E21,1)*60+RIGHT(E21,2)-186))*(5/7),(LEFT(E21,1)*60+RIGHT(E21,2)&lt;=310),110-((LEFT(E21,1)*60+RIGHT(E21,2)-200)*(5/5)),(LEFT(E21,1)*60+RIGHT(E21,2)&gt;310),0)))</f>
        <v>101</v>
      </c>
      <c r="G21" s="20"/>
      <c r="H21" s="22"/>
      <c r="I21" s="31">
        <f>IF(ISNUMBER(G21),IF(ISBLANK(H21),0,IF(ISNUMBER(H21),IF(C21="男",IF(H21&lt;24.8,120,IF(H21&lt;=28,120-(H21-24.8)*6.25,IF(H21&lt;=40,100-(5/0.6)*(H21-28),0))),IF(H21&lt;30.4,120,IF(H21&lt;=33.6,120-(H21-30.4)*6.25,IF(H21&lt;45.6,100-(5/0.6)*(H21-33.6),0)))),IF(C21="男",IF((LEFT(H21,1)*60+RIGHT(H21,2))&lt;187,120,IF((LEFT(H21,1)*60+RIGHT(H21,2))&lt;=215,120-((LEFT(H21,1)*60+RIGHT(H21,2))-187)*(5/7),IF((LEFT(H21,1)*60+RIGHT(H21,2))&lt;=315,100-(5/5)*((LEFT(H21,1)*60+RIGHT(H21,2))-215),0))),IF((LEFT(H21,1)*60+RIGHT(H21,2))&lt;172,120,IF((LEFT(H21,1)*60+RIGHT(H21,2))&lt;=200,120-((LEFT(H21,1)*60+RIGHT(H21,2))-172)*(5/7),IF((LEFT(H21,1)*60+RIGHT(H21,2))&lt;300,100-(5/5)*((LEFT(H21,1)*60+RIGHT(H21,2))-200),0)))))),IF(ISBLANK(H21),0,IF(AND(C21="男",G21="引体向上"),IF(H21&gt;=19,120,IF(H21&gt;=11,120-(19-H21)*2.5,IF(H21&gt;=7,100-(11-H21)*5,IF(H21&gt;=1,80-(7-H21)*10,0)))),IF(G21="跳绳",IF(H21&gt;=224,120,IF(H21&gt;=164,120-(5/15)*(224-H21),IF(4&lt;=H21,100-(164-H21)*(5/8),0))),IF(OR(G21="仰卧起坐",G21="仰卧"),IF(H21&gt;=60,120,IF(H21&gt;=40,120-(60-H21),IF(H21&gt;=2,100-(40-H21)*2.5,0))),IF(AND(G21="篮球",C21="男"),IF(H21&lt;=0,0,IF(H21&lt;=14,120,IF(H21&lt;=24,120-(H21-14)*2,IF(H21&lt;=64,100-(H21-24)*2.5,0)))),IF(AND(G21="篮球",C21="女"),IF(H21&lt;=0,0,IF(H21&lt;=18,120,IF(H21&lt;=28,120-(H21-18)*2,IF(H21&lt;=68,100-(H21-28)*2.5,0)))),IF(AND(G21="实心球",C21="男"),IF(H21&gt;=12.6,120,IF(H21&gt;=9.4,120-(12.6-H21)*6.25,IF(5.4&lt;=H21,100-(9.4-H21)*25,0))),IF(AND(G21="实心球",C21="女"),IF(H21&gt;9.6,120,IF(6.4&lt;=H21,120-(9.6-H21)*6.25,IF(H21&gt;=3.4,100-(6.4-H21)*(5/0.15),0))),IF(AND(C21="男",G21="立定跳远"),IF(H21&gt;=2.75,120,IF(H21&gt;2.35,120-(2.75-H21)*50,IF(H21&gt;1.75,100-(2.35-H21)*(5/0.03),0))),IF(AND(C21="女",G21="立定跳远"),IF(H21&gt;=2.27,120,IF(H21&gt;=1.87,120-(2.27-H21)*50,IF(H21&gt;=1.27,100-(1.87-H21)*(5/0.03),0))),IF(C21="男",“男生”,女生))))))))))))</f>
        <v>0</v>
      </c>
      <c r="J21" s="23">
        <f t="shared" si="0"/>
        <v>25.25</v>
      </c>
    </row>
    <row r="22" ht="18" spans="1:10">
      <c r="A22" s="20">
        <v>20</v>
      </c>
      <c r="B22" s="22" t="s">
        <v>38</v>
      </c>
      <c r="C22" s="22" t="s">
        <v>12</v>
      </c>
      <c r="D22" s="22" t="s">
        <v>39</v>
      </c>
      <c r="E22" s="25">
        <v>33</v>
      </c>
      <c r="F22" s="26" cm="1">
        <f t="array" ref="F22">IF(C22="男",_xlfn.IFS(OR(D22=200,D22="200米"),_xlfn.IFS(E22&lt;=26.4,120,E22&lt;=28,120-(E22-26.4)*(5/0.8),E22&lt;=41.2,110-(E22-28)*(5/0.6),E22&gt;41.2,0),OR(D22=1000,D22="1000米"),_xlfn.IFS(LEFT(E22,1)*60+RIGHT(E22,2)&lt;=201,120,LEFT(E22,1)*60+RIGHT(E22,2)&lt;=215,120-((LEFT(E22,1)*60+RIGHT(E22,2)-201))*(5/7),(LEFT(E22,1)*60+RIGHT(E22,2)&lt;=325),110-((LEFT(E22,1)*60+RIGHT(E22,2)-215)*(5/5)),(LEFT(E22,1)*60+RIGHT(E22,2)&gt;325),0)),_xlfn.IFS(OR(D22=200,D22="200米"),_xlfn.IFS(E22&lt;=32,120,E22&lt;=33.6,120-(E22-32)*(5/0.8),E22&lt;=46.8,110-(E22-33.6)*(5/0.6),E22&gt;46.8,0),OR(D22=800,D22="800米"),_xlfn.IFS(LEFT(E22,1)*60+RIGHT(E22,2)&lt;=186,120,LEFT(E22,1)*60+RIGHT(E22,2)&lt;=200,120-((LEFT(E22,1)*60+RIGHT(E22,2)-186))*(5/7),(LEFT(E22,1)*60+RIGHT(E22,2)&lt;=310),110-((LEFT(E22,1)*60+RIGHT(E22,2)-200)*(5/5)),(LEFT(E22,1)*60+RIGHT(E22,2)&gt;310),0)))</f>
        <v>68.3333333333333</v>
      </c>
      <c r="G22" s="20"/>
      <c r="H22" s="22"/>
      <c r="I22" s="31">
        <f>IF(ISNUMBER(G22),IF(ISBLANK(H22),0,IF(ISNUMBER(H22),IF(C22="男",IF(H22&lt;24.8,120,IF(H22&lt;=28,120-(H22-24.8)*6.25,IF(H22&lt;=40,100-(5/0.6)*(H22-28),0))),IF(H22&lt;30.4,120,IF(H22&lt;=33.6,120-(H22-30.4)*6.25,IF(H22&lt;45.6,100-(5/0.6)*(H22-33.6),0)))),IF(C22="男",IF((LEFT(H22,1)*60+RIGHT(H22,2))&lt;187,120,IF((LEFT(H22,1)*60+RIGHT(H22,2))&lt;=215,120-((LEFT(H22,1)*60+RIGHT(H22,2))-187)*(5/7),IF((LEFT(H22,1)*60+RIGHT(H22,2))&lt;=315,100-(5/5)*((LEFT(H22,1)*60+RIGHT(H22,2))-215),0))),IF((LEFT(H22,1)*60+RIGHT(H22,2))&lt;172,120,IF((LEFT(H22,1)*60+RIGHT(H22,2))&lt;=200,120-((LEFT(H22,1)*60+RIGHT(H22,2))-172)*(5/7),IF((LEFT(H22,1)*60+RIGHT(H22,2))&lt;300,100-(5/5)*((LEFT(H22,1)*60+RIGHT(H22,2))-200),0)))))),IF(ISBLANK(H22),0,IF(AND(C22="男",G22="引体向上"),IF(H22&gt;=19,120,IF(H22&gt;=11,120-(19-H22)*2.5,IF(H22&gt;=7,100-(11-H22)*5,IF(H22&gt;=1,80-(7-H22)*10,0)))),IF(G22="跳绳",IF(H22&gt;=224,120,IF(H22&gt;=164,120-(5/15)*(224-H22),IF(4&lt;=H22,100-(164-H22)*(5/8),0))),IF(OR(G22="仰卧起坐",G22="仰卧"),IF(H22&gt;=60,120,IF(H22&gt;=40,120-(60-H22),IF(H22&gt;=2,100-(40-H22)*2.5,0))),IF(AND(G22="篮球",C22="男"),IF(H22&lt;=0,0,IF(H22&lt;=14,120,IF(H22&lt;=24,120-(H22-14)*2,IF(H22&lt;=64,100-(H22-24)*2.5,0)))),IF(AND(G22="篮球",C22="女"),IF(H22&lt;=0,0,IF(H22&lt;=18,120,IF(H22&lt;=28,120-(H22-18)*2,IF(H22&lt;=68,100-(H22-28)*2.5,0)))),IF(AND(G22="实心球",C22="男"),IF(H22&gt;=12.6,120,IF(H22&gt;=9.4,120-(12.6-H22)*6.25,IF(5.4&lt;=H22,100-(9.4-H22)*25,0))),IF(AND(G22="实心球",C22="女"),IF(H22&gt;9.6,120,IF(6.4&lt;=H22,120-(9.6-H22)*6.25,IF(H22&gt;=3.4,100-(6.4-H22)*(5/0.15),0))),IF(AND(C22="男",G22="立定跳远"),IF(H22&gt;=2.75,120,IF(H22&gt;2.35,120-(2.75-H22)*50,IF(H22&gt;1.75,100-(2.35-H22)*(5/0.03),0))),IF(AND(C22="女",G22="立定跳远"),IF(H22&gt;=2.27,120,IF(H22&gt;=1.87,120-(2.27-H22)*50,IF(H22&gt;=1.27,100-(1.87-H22)*(5/0.03),0))),IF(C22="男",“男生”,女生))))))))))))</f>
        <v>0</v>
      </c>
      <c r="J22" s="23">
        <f t="shared" si="0"/>
        <v>17.0833333333333</v>
      </c>
    </row>
    <row r="23" ht="18" spans="1:10">
      <c r="A23" s="20">
        <v>21</v>
      </c>
      <c r="B23" s="22" t="s">
        <v>40</v>
      </c>
      <c r="C23" s="22" t="s">
        <v>12</v>
      </c>
      <c r="D23" s="22">
        <v>1000</v>
      </c>
      <c r="E23" s="28" t="s">
        <v>21</v>
      </c>
      <c r="F23" s="26" cm="1">
        <f t="array" ref="F23">IF(C23="男",_xlfn.IFS(OR(D23=200,D23="200米"),_xlfn.IFS(E23&lt;=26.4,120,E23&lt;=28,120-(E23-26.4)*(5/0.8),E23&lt;=41.2,110-(E23-28)*(5/0.6),E23&gt;41.2,0),OR(D23=1000,D23="1000米"),_xlfn.IFS(LEFT(E23,1)*60+RIGHT(E23,2)&lt;=201,120,LEFT(E23,1)*60+RIGHT(E23,2)&lt;=215,120-((LEFT(E23,1)*60+RIGHT(E23,2)-201))*(5/7),(LEFT(E23,1)*60+RIGHT(E23,2)&lt;=325),110-((LEFT(E23,1)*60+RIGHT(E23,2)-215)*(5/5)),(LEFT(E23,1)*60+RIGHT(E23,2)&gt;325),0)),_xlfn.IFS(OR(D23=200,D23="200米"),_xlfn.IFS(E23&lt;=32,120,E23&lt;=33.6,120-(E23-32)*(5/0.8),E23&lt;=46.8,110-(E23-33.6)*(5/0.6),E23&gt;46.8,0),OR(D23=800,D23="800米"),_xlfn.IFS(LEFT(E23,1)*60+RIGHT(E23,2)&lt;=186,120,LEFT(E23,1)*60+RIGHT(E23,2)&lt;=200,120-((LEFT(E23,1)*60+RIGHT(E23,2)-186))*(5/7),(LEFT(E23,1)*60+RIGHT(E23,2)&lt;=310),110-((LEFT(E23,1)*60+RIGHT(E23,2)-200)*(5/5)),(LEFT(E23,1)*60+RIGHT(E23,2)&gt;310),0)))</f>
        <v>101</v>
      </c>
      <c r="G23" s="20"/>
      <c r="H23" s="22"/>
      <c r="I23" s="31">
        <f>IF(ISNUMBER(G23),IF(ISBLANK(H23),0,IF(ISNUMBER(H23),IF(C23="男",IF(H23&lt;24.8,120,IF(H23&lt;=28,120-(H23-24.8)*6.25,IF(H23&lt;=40,100-(5/0.6)*(H23-28),0))),IF(H23&lt;30.4,120,IF(H23&lt;=33.6,120-(H23-30.4)*6.25,IF(H23&lt;45.6,100-(5/0.6)*(H23-33.6),0)))),IF(C23="男",IF((LEFT(H23,1)*60+RIGHT(H23,2))&lt;187,120,IF((LEFT(H23,1)*60+RIGHT(H23,2))&lt;=215,120-((LEFT(H23,1)*60+RIGHT(H23,2))-187)*(5/7),IF((LEFT(H23,1)*60+RIGHT(H23,2))&lt;=315,100-(5/5)*((LEFT(H23,1)*60+RIGHT(H23,2))-215),0))),IF((LEFT(H23,1)*60+RIGHT(H23,2))&lt;172,120,IF((LEFT(H23,1)*60+RIGHT(H23,2))&lt;=200,120-((LEFT(H23,1)*60+RIGHT(H23,2))-172)*(5/7),IF((LEFT(H23,1)*60+RIGHT(H23,2))&lt;300,100-(5/5)*((LEFT(H23,1)*60+RIGHT(H23,2))-200),0)))))),IF(ISBLANK(H23),0,IF(AND(C23="男",G23="引体向上"),IF(H23&gt;=19,120,IF(H23&gt;=11,120-(19-H23)*2.5,IF(H23&gt;=7,100-(11-H23)*5,IF(H23&gt;=1,80-(7-H23)*10,0)))),IF(G23="跳绳",IF(H23&gt;=224,120,IF(H23&gt;=164,120-(5/15)*(224-H23),IF(4&lt;=H23,100-(164-H23)*(5/8),0))),IF(OR(G23="仰卧起坐",G23="仰卧"),IF(H23&gt;=60,120,IF(H23&gt;=40,120-(60-H23),IF(H23&gt;=2,100-(40-H23)*2.5,0))),IF(AND(G23="篮球",C23="男"),IF(H23&lt;=0,0,IF(H23&lt;=14,120,IF(H23&lt;=24,120-(H23-14)*2,IF(H23&lt;=64,100-(H23-24)*2.5,0)))),IF(AND(G23="篮球",C23="女"),IF(H23&lt;=0,0,IF(H23&lt;=18,120,IF(H23&lt;=28,120-(H23-18)*2,IF(H23&lt;=68,100-(H23-28)*2.5,0)))),IF(AND(G23="实心球",C23="男"),IF(H23&gt;=12.6,120,IF(H23&gt;=9.4,120-(12.6-H23)*6.25,IF(5.4&lt;=H23,100-(9.4-H23)*25,0))),IF(AND(G23="实心球",C23="女"),IF(H23&gt;9.6,120,IF(6.4&lt;=H23,120-(9.6-H23)*6.25,IF(H23&gt;=3.4,100-(6.4-H23)*(5/0.15),0))),IF(AND(C23="男",G23="立定跳远"),IF(H23&gt;=2.75,120,IF(H23&gt;2.35,120-(2.75-H23)*50,IF(H23&gt;1.75,100-(2.35-H23)*(5/0.03),0))),IF(AND(C23="女",G23="立定跳远"),IF(H23&gt;=2.27,120,IF(H23&gt;=1.87,120-(2.27-H23)*50,IF(H23&gt;=1.27,100-(1.87-H23)*(5/0.03),0))),IF(C23="男",“男生”,女生))))))))))))</f>
        <v>0</v>
      </c>
      <c r="J23" s="23">
        <f t="shared" si="0"/>
        <v>25.25</v>
      </c>
    </row>
    <row r="24" ht="18" spans="1:10">
      <c r="A24" s="20">
        <v>22</v>
      </c>
      <c r="B24" s="22" t="s">
        <v>41</v>
      </c>
      <c r="C24" s="22" t="s">
        <v>15</v>
      </c>
      <c r="D24" s="22">
        <v>800</v>
      </c>
      <c r="E24" s="28" t="s">
        <v>36</v>
      </c>
      <c r="F24" s="26" cm="1">
        <f t="array" ref="F24">IF(C24="男",_xlfn.IFS(OR(D24=200,D24="200米"),_xlfn.IFS(E24&lt;=26.4,120,E24&lt;=28,120-(E24-26.4)*(5/0.8),E24&lt;=41.2,110-(E24-28)*(5/0.6),E24&gt;41.2,0),OR(D24=1000,D24="1000米"),_xlfn.IFS(LEFT(E24,1)*60+RIGHT(E24,2)&lt;=201,120,LEFT(E24,1)*60+RIGHT(E24,2)&lt;=215,120-((LEFT(E24,1)*60+RIGHT(E24,2)-201))*(5/7),(LEFT(E24,1)*60+RIGHT(E24,2)&lt;=325),110-((LEFT(E24,1)*60+RIGHT(E24,2)-215)*(5/5)),(LEFT(E24,1)*60+RIGHT(E24,2)&gt;325),0)),_xlfn.IFS(OR(D24=200,D24="200米"),_xlfn.IFS(E24&lt;=32,120,E24&lt;=33.6,120-(E24-32)*(5/0.8),E24&lt;=46.8,110-(E24-33.6)*(5/0.6),E24&gt;46.8,0),OR(D24=800,D24="800米"),_xlfn.IFS(LEFT(E24,1)*60+RIGHT(E24,2)&lt;=186,120,LEFT(E24,1)*60+RIGHT(E24,2)&lt;=200,120-((LEFT(E24,1)*60+RIGHT(E24,2)-186))*(5/7),(LEFT(E24,1)*60+RIGHT(E24,2)&lt;=310),110-((LEFT(E24,1)*60+RIGHT(E24,2)-200)*(5/5)),(LEFT(E24,1)*60+RIGHT(E24,2)&gt;310),0)))</f>
        <v>75</v>
      </c>
      <c r="G24" s="20"/>
      <c r="H24" s="22"/>
      <c r="I24" s="31">
        <f>IF(ISNUMBER(G24),IF(ISBLANK(H24),0,IF(ISNUMBER(H24),IF(C24="男",IF(H24&lt;24.8,120,IF(H24&lt;=28,120-(H24-24.8)*6.25,IF(H24&lt;=40,100-(5/0.6)*(H24-28),0))),IF(H24&lt;30.4,120,IF(H24&lt;=33.6,120-(H24-30.4)*6.25,IF(H24&lt;45.6,100-(5/0.6)*(H24-33.6),0)))),IF(C24="男",IF((LEFT(H24,1)*60+RIGHT(H24,2))&lt;187,120,IF((LEFT(H24,1)*60+RIGHT(H24,2))&lt;=215,120-((LEFT(H24,1)*60+RIGHT(H24,2))-187)*(5/7),IF((LEFT(H24,1)*60+RIGHT(H24,2))&lt;=315,100-(5/5)*((LEFT(H24,1)*60+RIGHT(H24,2))-215),0))),IF((LEFT(H24,1)*60+RIGHT(H24,2))&lt;172,120,IF((LEFT(H24,1)*60+RIGHT(H24,2))&lt;=200,120-((LEFT(H24,1)*60+RIGHT(H24,2))-172)*(5/7),IF((LEFT(H24,1)*60+RIGHT(H24,2))&lt;300,100-(5/5)*((LEFT(H24,1)*60+RIGHT(H24,2))-200),0)))))),IF(ISBLANK(H24),0,IF(AND(C24="男",G24="引体向上"),IF(H24&gt;=19,120,IF(H24&gt;=11,120-(19-H24)*2.5,IF(H24&gt;=7,100-(11-H24)*5,IF(H24&gt;=1,80-(7-H24)*10,0)))),IF(G24="跳绳",IF(H24&gt;=224,120,IF(H24&gt;=164,120-(5/15)*(224-H24),IF(4&lt;=H24,100-(164-H24)*(5/8),0))),IF(OR(G24="仰卧起坐",G24="仰卧"),IF(H24&gt;=60,120,IF(H24&gt;=40,120-(60-H24),IF(H24&gt;=2,100-(40-H24)*2.5,0))),IF(AND(G24="篮球",C24="男"),IF(H24&lt;=0,0,IF(H24&lt;=14,120,IF(H24&lt;=24,120-(H24-14)*2,IF(H24&lt;=64,100-(H24-24)*2.5,0)))),IF(AND(G24="篮球",C24="女"),IF(H24&lt;=0,0,IF(H24&lt;=18,120,IF(H24&lt;=28,120-(H24-18)*2,IF(H24&lt;=68,100-(H24-28)*2.5,0)))),IF(AND(G24="实心球",C24="男"),IF(H24&gt;=12.6,120,IF(H24&gt;=9.4,120-(12.6-H24)*6.25,IF(5.4&lt;=H24,100-(9.4-H24)*25,0))),IF(AND(G24="实心球",C24="女"),IF(H24&gt;9.6,120,IF(6.4&lt;=H24,120-(9.6-H24)*6.25,IF(H24&gt;=3.4,100-(6.4-H24)*(5/0.15),0))),IF(AND(C24="男",G24="立定跳远"),IF(H24&gt;=2.75,120,IF(H24&gt;2.35,120-(2.75-H24)*50,IF(H24&gt;1.75,100-(2.35-H24)*(5/0.03),0))),IF(AND(C24="女",G24="立定跳远"),IF(H24&gt;=2.27,120,IF(H24&gt;=1.87,120-(2.27-H24)*50,IF(H24&gt;=1.27,100-(1.87-H24)*(5/0.03),0))),IF(C24="男",“男生”,女生))))))))))))</f>
        <v>0</v>
      </c>
      <c r="J24" s="23">
        <f t="shared" si="0"/>
        <v>18.75</v>
      </c>
    </row>
    <row r="25" ht="18" spans="1:10">
      <c r="A25" s="20">
        <v>23</v>
      </c>
      <c r="B25" s="22" t="s">
        <v>42</v>
      </c>
      <c r="C25" s="22" t="s">
        <v>15</v>
      </c>
      <c r="D25" s="22">
        <v>200</v>
      </c>
      <c r="E25" s="25">
        <v>21</v>
      </c>
      <c r="F25" s="26" cm="1">
        <f t="array" ref="F25">IF(C25="男",_xlfn.IFS(OR(D25=200,D25="200米"),_xlfn.IFS(E25&lt;=26.4,120,E25&lt;=28,120-(E25-26.4)*(5/0.8),E25&lt;=41.2,110-(E25-28)*(5/0.6),E25&gt;41.2,0),OR(D25=1000,D25="1000米"),_xlfn.IFS(LEFT(E25,1)*60+RIGHT(E25,2)&lt;=201,120,LEFT(E25,1)*60+RIGHT(E25,2)&lt;=215,120-((LEFT(E25,1)*60+RIGHT(E25,2)-201))*(5/7),(LEFT(E25,1)*60+RIGHT(E25,2)&lt;=325),110-((LEFT(E25,1)*60+RIGHT(E25,2)-215)*(5/5)),(LEFT(E25,1)*60+RIGHT(E25,2)&gt;325),0)),_xlfn.IFS(OR(D25=200,D25="200米"),_xlfn.IFS(E25&lt;=32,120,E25&lt;=33.6,120-(E25-32)*(5/0.8),E25&lt;=46.8,110-(E25-33.6)*(5/0.6),E25&gt;46.8,0),OR(D25=800,D25="800米"),_xlfn.IFS(LEFT(E25,1)*60+RIGHT(E25,2)&lt;=186,120,LEFT(E25,1)*60+RIGHT(E25,2)&lt;=200,120-((LEFT(E25,1)*60+RIGHT(E25,2)-186))*(5/7),(LEFT(E25,1)*60+RIGHT(E25,2)&lt;=310),110-((LEFT(E25,1)*60+RIGHT(E25,2)-200)*(5/5)),(LEFT(E25,1)*60+RIGHT(E25,2)&gt;310),0)))</f>
        <v>120</v>
      </c>
      <c r="G25" s="20"/>
      <c r="H25" s="22"/>
      <c r="I25" s="31">
        <f>IF(ISNUMBER(G25),IF(ISBLANK(H25),0,IF(ISNUMBER(H25),IF(C25="男",IF(H25&lt;24.8,120,IF(H25&lt;=28,120-(H25-24.8)*6.25,IF(H25&lt;=40,100-(5/0.6)*(H25-28),0))),IF(H25&lt;30.4,120,IF(H25&lt;=33.6,120-(H25-30.4)*6.25,IF(H25&lt;45.6,100-(5/0.6)*(H25-33.6),0)))),IF(C25="男",IF((LEFT(H25,1)*60+RIGHT(H25,2))&lt;187,120,IF((LEFT(H25,1)*60+RIGHT(H25,2))&lt;=215,120-((LEFT(H25,1)*60+RIGHT(H25,2))-187)*(5/7),IF((LEFT(H25,1)*60+RIGHT(H25,2))&lt;=315,100-(5/5)*((LEFT(H25,1)*60+RIGHT(H25,2))-215),0))),IF((LEFT(H25,1)*60+RIGHT(H25,2))&lt;172,120,IF((LEFT(H25,1)*60+RIGHT(H25,2))&lt;=200,120-((LEFT(H25,1)*60+RIGHT(H25,2))-172)*(5/7),IF((LEFT(H25,1)*60+RIGHT(H25,2))&lt;300,100-(5/5)*((LEFT(H25,1)*60+RIGHT(H25,2))-200),0)))))),IF(ISBLANK(H25),0,IF(AND(C25="男",G25="引体向上"),IF(H25&gt;=19,120,IF(H25&gt;=11,120-(19-H25)*2.5,IF(H25&gt;=7,100-(11-H25)*5,IF(H25&gt;=1,80-(7-H25)*10,0)))),IF(G25="跳绳",IF(H25&gt;=224,120,IF(H25&gt;=164,120-(5/15)*(224-H25),IF(4&lt;=H25,100-(164-H25)*(5/8),0))),IF(OR(G25="仰卧起坐",G25="仰卧"),IF(H25&gt;=60,120,IF(H25&gt;=40,120-(60-H25),IF(H25&gt;=2,100-(40-H25)*2.5,0))),IF(AND(G25="篮球",C25="男"),IF(H25&lt;=0,0,IF(H25&lt;=14,120,IF(H25&lt;=24,120-(H25-14)*2,IF(H25&lt;=64,100-(H25-24)*2.5,0)))),IF(AND(G25="篮球",C25="女"),IF(H25&lt;=0,0,IF(H25&lt;=18,120,IF(H25&lt;=28,120-(H25-18)*2,IF(H25&lt;=68,100-(H25-28)*2.5,0)))),IF(AND(G25="实心球",C25="男"),IF(H25&gt;=12.6,120,IF(H25&gt;=9.4,120-(12.6-H25)*6.25,IF(5.4&lt;=H25,100-(9.4-H25)*25,0))),IF(AND(G25="实心球",C25="女"),IF(H25&gt;9.6,120,IF(6.4&lt;=H25,120-(9.6-H25)*6.25,IF(H25&gt;=3.4,100-(6.4-H25)*(5/0.15),0))),IF(AND(C25="男",G25="立定跳远"),IF(H25&gt;=2.75,120,IF(H25&gt;2.35,120-(2.75-H25)*50,IF(H25&gt;1.75,100-(2.35-H25)*(5/0.03),0))),IF(AND(C25="女",G25="立定跳远"),IF(H25&gt;=2.27,120,IF(H25&gt;=1.87,120-(2.27-H25)*50,IF(H25&gt;=1.27,100-(1.87-H25)*(5/0.03),0))),IF(C25="男",“男生”,女生))))))))))))</f>
        <v>0</v>
      </c>
      <c r="J25" s="23">
        <f t="shared" si="0"/>
        <v>30</v>
      </c>
    </row>
    <row r="26" ht="18" spans="1:10">
      <c r="A26" s="20">
        <v>24</v>
      </c>
      <c r="B26" s="22" t="s">
        <v>43</v>
      </c>
      <c r="C26" s="22" t="s">
        <v>15</v>
      </c>
      <c r="D26" s="22">
        <v>200</v>
      </c>
      <c r="E26" s="25">
        <v>22</v>
      </c>
      <c r="F26" s="26" cm="1">
        <f t="array" ref="F26">IF(C26="男",_xlfn.IFS(OR(D26=200,D26="200米"),_xlfn.IFS(E26&lt;=26.4,120,E26&lt;=28,120-(E26-26.4)*(5/0.8),E26&lt;=41.2,110-(E26-28)*(5/0.6),E26&gt;41.2,0),OR(D26=1000,D26="1000米"),_xlfn.IFS(LEFT(E26,1)*60+RIGHT(E26,2)&lt;=201,120,LEFT(E26,1)*60+RIGHT(E26,2)&lt;=215,120-((LEFT(E26,1)*60+RIGHT(E26,2)-201))*(5/7),(LEFT(E26,1)*60+RIGHT(E26,2)&lt;=325),110-((LEFT(E26,1)*60+RIGHT(E26,2)-215)*(5/5)),(LEFT(E26,1)*60+RIGHT(E26,2)&gt;325),0)),_xlfn.IFS(OR(D26=200,D26="200米"),_xlfn.IFS(E26&lt;=32,120,E26&lt;=33.6,120-(E26-32)*(5/0.8),E26&lt;=46.8,110-(E26-33.6)*(5/0.6),E26&gt;46.8,0),OR(D26=800,D26="800米"),_xlfn.IFS(LEFT(E26,1)*60+RIGHT(E26,2)&lt;=186,120,LEFT(E26,1)*60+RIGHT(E26,2)&lt;=200,120-((LEFT(E26,1)*60+RIGHT(E26,2)-186))*(5/7),(LEFT(E26,1)*60+RIGHT(E26,2)&lt;=310),110-((LEFT(E26,1)*60+RIGHT(E26,2)-200)*(5/5)),(LEFT(E26,1)*60+RIGHT(E26,2)&gt;310),0)))</f>
        <v>120</v>
      </c>
      <c r="G26" s="20"/>
      <c r="H26" s="22"/>
      <c r="I26" s="31">
        <f>IF(ISNUMBER(G26),IF(ISBLANK(H26),0,IF(ISNUMBER(H26),IF(C26="男",IF(H26&lt;24.8,120,IF(H26&lt;=28,120-(H26-24.8)*6.25,IF(H26&lt;=40,100-(5/0.6)*(H26-28),0))),IF(H26&lt;30.4,120,IF(H26&lt;=33.6,120-(H26-30.4)*6.25,IF(H26&lt;45.6,100-(5/0.6)*(H26-33.6),0)))),IF(C26="男",IF((LEFT(H26,1)*60+RIGHT(H26,2))&lt;187,120,IF((LEFT(H26,1)*60+RIGHT(H26,2))&lt;=215,120-((LEFT(H26,1)*60+RIGHT(H26,2))-187)*(5/7),IF((LEFT(H26,1)*60+RIGHT(H26,2))&lt;=315,100-(5/5)*((LEFT(H26,1)*60+RIGHT(H26,2))-215),0))),IF((LEFT(H26,1)*60+RIGHT(H26,2))&lt;172,120,IF((LEFT(H26,1)*60+RIGHT(H26,2))&lt;=200,120-((LEFT(H26,1)*60+RIGHT(H26,2))-172)*(5/7),IF((LEFT(H26,1)*60+RIGHT(H26,2))&lt;300,100-(5/5)*((LEFT(H26,1)*60+RIGHT(H26,2))-200),0)))))),IF(ISBLANK(H26),0,IF(AND(C26="男",G26="引体向上"),IF(H26&gt;=19,120,IF(H26&gt;=11,120-(19-H26)*2.5,IF(H26&gt;=7,100-(11-H26)*5,IF(H26&gt;=1,80-(7-H26)*10,0)))),IF(G26="跳绳",IF(H26&gt;=224,120,IF(H26&gt;=164,120-(5/15)*(224-H26),IF(4&lt;=H26,100-(164-H26)*(5/8),0))),IF(OR(G26="仰卧起坐",G26="仰卧"),IF(H26&gt;=60,120,IF(H26&gt;=40,120-(60-H26),IF(H26&gt;=2,100-(40-H26)*2.5,0))),IF(AND(G26="篮球",C26="男"),IF(H26&lt;=0,0,IF(H26&lt;=14,120,IF(H26&lt;=24,120-(H26-14)*2,IF(H26&lt;=64,100-(H26-24)*2.5,0)))),IF(AND(G26="篮球",C26="女"),IF(H26&lt;=0,0,IF(H26&lt;=18,120,IF(H26&lt;=28,120-(H26-18)*2,IF(H26&lt;=68,100-(H26-28)*2.5,0)))),IF(AND(G26="实心球",C26="男"),IF(H26&gt;=12.6,120,IF(H26&gt;=9.4,120-(12.6-H26)*6.25,IF(5.4&lt;=H26,100-(9.4-H26)*25,0))),IF(AND(G26="实心球",C26="女"),IF(H26&gt;9.6,120,IF(6.4&lt;=H26,120-(9.6-H26)*6.25,IF(H26&gt;=3.4,100-(6.4-H26)*(5/0.15),0))),IF(AND(C26="男",G26="立定跳远"),IF(H26&gt;=2.75,120,IF(H26&gt;2.35,120-(2.75-H26)*50,IF(H26&gt;1.75,100-(2.35-H26)*(5/0.03),0))),IF(AND(C26="女",G26="立定跳远"),IF(H26&gt;=2.27,120,IF(H26&gt;=1.87,120-(2.27-H26)*50,IF(H26&gt;=1.27,100-(1.87-H26)*(5/0.03),0))),IF(C26="男",“男生”,女生))))))))))))</f>
        <v>0</v>
      </c>
      <c r="J26" s="23">
        <f t="shared" si="0"/>
        <v>30</v>
      </c>
    </row>
    <row r="27" ht="18" spans="1:10">
      <c r="A27" s="20">
        <v>25</v>
      </c>
      <c r="B27" s="22" t="s">
        <v>44</v>
      </c>
      <c r="C27" s="22" t="s">
        <v>15</v>
      </c>
      <c r="D27" s="22">
        <v>200</v>
      </c>
      <c r="E27" s="25">
        <v>44</v>
      </c>
      <c r="F27" s="26" cm="1">
        <f t="array" ref="F27">IF(C27="男",_xlfn.IFS(OR(D27=200,D27="200米"),_xlfn.IFS(E27&lt;=26.4,120,E27&lt;=28,120-(E27-26.4)*(5/0.8),E27&lt;=41.2,110-(E27-28)*(5/0.6),E27&gt;41.2,0),OR(D27=1000,D27="1000米"),_xlfn.IFS(LEFT(E27,1)*60+RIGHT(E27,2)&lt;=201,120,LEFT(E27,1)*60+RIGHT(E27,2)&lt;=215,120-((LEFT(E27,1)*60+RIGHT(E27,2)-201))*(5/7),(LEFT(E27,1)*60+RIGHT(E27,2)&lt;=325),110-((LEFT(E27,1)*60+RIGHT(E27,2)-215)*(5/5)),(LEFT(E27,1)*60+RIGHT(E27,2)&gt;325),0)),_xlfn.IFS(OR(D27=200,D27="200米"),_xlfn.IFS(E27&lt;=32,120,E27&lt;=33.6,120-(E27-32)*(5/0.8),E27&lt;=46.8,110-(E27-33.6)*(5/0.6),E27&gt;46.8,0),OR(D27=800,D27="800米"),_xlfn.IFS(LEFT(E27,1)*60+RIGHT(E27,2)&lt;=186,120,LEFT(E27,1)*60+RIGHT(E27,2)&lt;=200,120-((LEFT(E27,1)*60+RIGHT(E27,2)-186))*(5/7),(LEFT(E27,1)*60+RIGHT(E27,2)&lt;=310),110-((LEFT(E27,1)*60+RIGHT(E27,2)-200)*(5/5)),(LEFT(E27,1)*60+RIGHT(E27,2)&gt;310),0)))</f>
        <v>23.3333333333333</v>
      </c>
      <c r="G27" s="20"/>
      <c r="H27" s="22"/>
      <c r="I27" s="31">
        <f>IF(ISNUMBER(G27),IF(ISBLANK(H27),0,IF(ISNUMBER(H27),IF(C27="男",IF(H27&lt;24.8,120,IF(H27&lt;=28,120-(H27-24.8)*6.25,IF(H27&lt;=40,100-(5/0.6)*(H27-28),0))),IF(H27&lt;30.4,120,IF(H27&lt;=33.6,120-(H27-30.4)*6.25,IF(H27&lt;45.6,100-(5/0.6)*(H27-33.6),0)))),IF(C27="男",IF((LEFT(H27,1)*60+RIGHT(H27,2))&lt;187,120,IF((LEFT(H27,1)*60+RIGHT(H27,2))&lt;=215,120-((LEFT(H27,1)*60+RIGHT(H27,2))-187)*(5/7),IF((LEFT(H27,1)*60+RIGHT(H27,2))&lt;=315,100-(5/5)*((LEFT(H27,1)*60+RIGHT(H27,2))-215),0))),IF((LEFT(H27,1)*60+RIGHT(H27,2))&lt;172,120,IF((LEFT(H27,1)*60+RIGHT(H27,2))&lt;=200,120-((LEFT(H27,1)*60+RIGHT(H27,2))-172)*(5/7),IF((LEFT(H27,1)*60+RIGHT(H27,2))&lt;300,100-(5/5)*((LEFT(H27,1)*60+RIGHT(H27,2))-200),0)))))),IF(ISBLANK(H27),0,IF(AND(C27="男",G27="引体向上"),IF(H27&gt;=19,120,IF(H27&gt;=11,120-(19-H27)*2.5,IF(H27&gt;=7,100-(11-H27)*5,IF(H27&gt;=1,80-(7-H27)*10,0)))),IF(G27="跳绳",IF(H27&gt;=224,120,IF(H27&gt;=164,120-(5/15)*(224-H27),IF(4&lt;=H27,100-(164-H27)*(5/8),0))),IF(OR(G27="仰卧起坐",G27="仰卧"),IF(H27&gt;=60,120,IF(H27&gt;=40,120-(60-H27),IF(H27&gt;=2,100-(40-H27)*2.5,0))),IF(AND(G27="篮球",C27="男"),IF(H27&lt;=0,0,IF(H27&lt;=14,120,IF(H27&lt;=24,120-(H27-14)*2,IF(H27&lt;=64,100-(H27-24)*2.5,0)))),IF(AND(G27="篮球",C27="女"),IF(H27&lt;=0,0,IF(H27&lt;=18,120,IF(H27&lt;=28,120-(H27-18)*2,IF(H27&lt;=68,100-(H27-28)*2.5,0)))),IF(AND(G27="实心球",C27="男"),IF(H27&gt;=12.6,120,IF(H27&gt;=9.4,120-(12.6-H27)*6.25,IF(5.4&lt;=H27,100-(9.4-H27)*25,0))),IF(AND(G27="实心球",C27="女"),IF(H27&gt;9.6,120,IF(6.4&lt;=H27,120-(9.6-H27)*6.25,IF(H27&gt;=3.4,100-(6.4-H27)*(5/0.15),0))),IF(AND(C27="男",G27="立定跳远"),IF(H27&gt;=2.75,120,IF(H27&gt;2.35,120-(2.75-H27)*50,IF(H27&gt;1.75,100-(2.35-H27)*(5/0.03),0))),IF(AND(C27="女",G27="立定跳远"),IF(H27&gt;=2.27,120,IF(H27&gt;=1.87,120-(2.27-H27)*50,IF(H27&gt;=1.27,100-(1.87-H27)*(5/0.03),0))),IF(C27="男",“男生”,女生))))))))))))</f>
        <v>0</v>
      </c>
      <c r="J27" s="23">
        <f t="shared" si="0"/>
        <v>5.83333333333334</v>
      </c>
    </row>
    <row r="28" ht="18" spans="1:10">
      <c r="A28" s="20">
        <v>26</v>
      </c>
      <c r="B28" s="22" t="s">
        <v>45</v>
      </c>
      <c r="C28" s="22" t="s">
        <v>12</v>
      </c>
      <c r="D28" s="22">
        <v>200</v>
      </c>
      <c r="E28" s="25">
        <v>55</v>
      </c>
      <c r="F28" s="26" cm="1">
        <f t="array" ref="F28">IF(C28="男",_xlfn.IFS(OR(D28=200,D28="200米"),_xlfn.IFS(E28&lt;=26.4,120,E28&lt;=28,120-(E28-26.4)*(5/0.8),E28&lt;=41.2,110-(E28-28)*(5/0.6),E28&gt;41.2,0),OR(D28=1000,D28="1000米"),_xlfn.IFS(LEFT(E28,1)*60+RIGHT(E28,2)&lt;=201,120,LEFT(E28,1)*60+RIGHT(E28,2)&lt;=215,120-((LEFT(E28,1)*60+RIGHT(E28,2)-201))*(5/7),(LEFT(E28,1)*60+RIGHT(E28,2)&lt;=325),110-((LEFT(E28,1)*60+RIGHT(E28,2)-215)*(5/5)),(LEFT(E28,1)*60+RIGHT(E28,2)&gt;325),0)),_xlfn.IFS(OR(D28=200,D28="200米"),_xlfn.IFS(E28&lt;=32,120,E28&lt;=33.6,120-(E28-32)*(5/0.8),E28&lt;=46.8,110-(E28-33.6)*(5/0.6),E28&gt;46.8,0),OR(D28=800,D28="800米"),_xlfn.IFS(LEFT(E28,1)*60+RIGHT(E28,2)&lt;=186,120,LEFT(E28,1)*60+RIGHT(E28,2)&lt;=200,120-((LEFT(E28,1)*60+RIGHT(E28,2)-186))*(5/7),(LEFT(E28,1)*60+RIGHT(E28,2)&lt;=310),110-((LEFT(E28,1)*60+RIGHT(E28,2)-200)*(5/5)),(LEFT(E28,1)*60+RIGHT(E28,2)&gt;310),0)))</f>
        <v>0</v>
      </c>
      <c r="G28" s="20"/>
      <c r="H28" s="20"/>
      <c r="I28" s="31">
        <f>IF(ISNUMBER(G28),IF(ISBLANK(H28),0,IF(ISNUMBER(H28),IF(C28="男",IF(H28&lt;24.8,120,IF(H28&lt;=28,120-(H28-24.8)*6.25,IF(H28&lt;=40,100-(5/0.6)*(H28-28),0))),IF(H28&lt;30.4,120,IF(H28&lt;=33.6,120-(H28-30.4)*6.25,IF(H28&lt;45.6,100-(5/0.6)*(H28-33.6),0)))),IF(C28="男",IF((LEFT(H28,1)*60+RIGHT(H28,2))&lt;187,120,IF((LEFT(H28,1)*60+RIGHT(H28,2))&lt;=215,120-((LEFT(H28,1)*60+RIGHT(H28,2))-187)*(5/7),IF((LEFT(H28,1)*60+RIGHT(H28,2))&lt;=315,100-(5/5)*((LEFT(H28,1)*60+RIGHT(H28,2))-215),0))),IF((LEFT(H28,1)*60+RIGHT(H28,2))&lt;172,120,IF((LEFT(H28,1)*60+RIGHT(H28,2))&lt;=200,120-((LEFT(H28,1)*60+RIGHT(H28,2))-172)*(5/7),IF((LEFT(H28,1)*60+RIGHT(H28,2))&lt;300,100-(5/5)*((LEFT(H28,1)*60+RIGHT(H28,2))-200),0)))))),IF(ISBLANK(H28),0,IF(AND(C28="男",G28="引体向上"),IF(H28&gt;=19,120,IF(H28&gt;=11,120-(19-H28)*2.5,IF(H28&gt;=7,100-(11-H28)*5,IF(H28&gt;=1,80-(7-H28)*10,0)))),IF(G28="跳绳",IF(H28&gt;=224,120,IF(H28&gt;=164,120-(5/15)*(224-H28),IF(4&lt;=H28,100-(164-H28)*(5/8),0))),IF(OR(G28="仰卧起坐",G28="仰卧"),IF(H28&gt;=60,120,IF(H28&gt;=40,120-(60-H28),IF(H28&gt;=2,100-(40-H28)*2.5,0))),IF(AND(G28="篮球",C28="男"),IF(H28&lt;=0,0,IF(H28&lt;=14,120,IF(H28&lt;=24,120-(H28-14)*2,IF(H28&lt;=64,100-(H28-24)*2.5,0)))),IF(AND(G28="篮球",C28="女"),IF(H28&lt;=0,0,IF(H28&lt;=18,120,IF(H28&lt;=28,120-(H28-18)*2,IF(H28&lt;=68,100-(H28-28)*2.5,0)))),IF(AND(G28="实心球",C28="男"),IF(H28&gt;=12.6,120,IF(H28&gt;=9.4,120-(12.6-H28)*6.25,IF(5.4&lt;=H28,100-(9.4-H28)*25,0))),IF(AND(G28="实心球",C28="女"),IF(H28&gt;9.6,120,IF(6.4&lt;=H28,120-(9.6-H28)*6.25,IF(H28&gt;=3.4,100-(6.4-H28)*(5/0.15),0))),IF(AND(C28="男",G28="立定跳远"),IF(H28&gt;=2.75,120,IF(H28&gt;2.35,120-(2.75-H28)*50,IF(H28&gt;1.75,100-(2.35-H28)*(5/0.03),0))),IF(AND(C28="女",G28="立定跳远"),IF(H28&gt;=2.27,120,IF(H28&gt;=1.87,120-(2.27-H28)*50,IF(H28&gt;=1.27,100-(1.87-H28)*(5/0.03),0))),IF(C28="男",“男生”,女生))))))))))))</f>
        <v>0</v>
      </c>
      <c r="J28" s="23">
        <f t="shared" si="0"/>
        <v>0</v>
      </c>
    </row>
    <row r="29" ht="18" spans="1:10">
      <c r="A29" s="20">
        <v>27</v>
      </c>
      <c r="B29" s="22" t="s">
        <v>46</v>
      </c>
      <c r="C29" s="22" t="s">
        <v>12</v>
      </c>
      <c r="D29" s="22">
        <v>200</v>
      </c>
      <c r="E29" s="25">
        <v>34</v>
      </c>
      <c r="F29" s="26" cm="1">
        <f t="array" ref="F29">IF(C29="男",_xlfn.IFS(OR(D29=200,D29="200米"),_xlfn.IFS(E29&lt;=26.4,120,E29&lt;=28,120-(E29-26.4)*(5/0.8),E29&lt;=41.2,110-(E29-28)*(5/0.6),E29&gt;41.2,0),OR(D29=1000,D29="1000米"),_xlfn.IFS(LEFT(E29,1)*60+RIGHT(E29,2)&lt;=201,120,LEFT(E29,1)*60+RIGHT(E29,2)&lt;=215,120-((LEFT(E29,1)*60+RIGHT(E29,2)-201))*(5/7),(LEFT(E29,1)*60+RIGHT(E29,2)&lt;=325),110-((LEFT(E29,1)*60+RIGHT(E29,2)-215)*(5/5)),(LEFT(E29,1)*60+RIGHT(E29,2)&gt;325),0)),_xlfn.IFS(OR(D29=200,D29="200米"),_xlfn.IFS(E29&lt;=32,120,E29&lt;=33.6,120-(E29-32)*(5/0.8),E29&lt;=46.8,110-(E29-33.6)*(5/0.6),E29&gt;46.8,0),OR(D29=800,D29="800米"),_xlfn.IFS(LEFT(E29,1)*60+RIGHT(E29,2)&lt;=186,120,LEFT(E29,1)*60+RIGHT(E29,2)&lt;=200,120-((LEFT(E29,1)*60+RIGHT(E29,2)-186))*(5/7),(LEFT(E29,1)*60+RIGHT(E29,2)&lt;=310),110-((LEFT(E29,1)*60+RIGHT(E29,2)-200)*(5/5)),(LEFT(E29,1)*60+RIGHT(E29,2)&gt;310),0)))</f>
        <v>60</v>
      </c>
      <c r="G29" s="20"/>
      <c r="H29" s="20"/>
      <c r="I29" s="31">
        <f>IF(ISNUMBER(G29),IF(ISBLANK(H29),0,IF(ISNUMBER(H29),IF(C29="男",IF(H29&lt;24.8,120,IF(H29&lt;=28,120-(H29-24.8)*6.25,IF(H29&lt;=40,100-(5/0.6)*(H29-28),0))),IF(H29&lt;30.4,120,IF(H29&lt;=33.6,120-(H29-30.4)*6.25,IF(H29&lt;45.6,100-(5/0.6)*(H29-33.6),0)))),IF(C29="男",IF((LEFT(H29,1)*60+RIGHT(H29,2))&lt;187,120,IF((LEFT(H29,1)*60+RIGHT(H29,2))&lt;=215,120-((LEFT(H29,1)*60+RIGHT(H29,2))-187)*(5/7),IF((LEFT(H29,1)*60+RIGHT(H29,2))&lt;=315,100-(5/5)*((LEFT(H29,1)*60+RIGHT(H29,2))-215),0))),IF((LEFT(H29,1)*60+RIGHT(H29,2))&lt;172,120,IF((LEFT(H29,1)*60+RIGHT(H29,2))&lt;=200,120-((LEFT(H29,1)*60+RIGHT(H29,2))-172)*(5/7),IF((LEFT(H29,1)*60+RIGHT(H29,2))&lt;300,100-(5/5)*((LEFT(H29,1)*60+RIGHT(H29,2))-200),0)))))),IF(ISBLANK(H29),0,IF(AND(C29="男",G29="引体向上"),IF(H29&gt;=19,120,IF(H29&gt;=11,120-(19-H29)*2.5,IF(H29&gt;=7,100-(11-H29)*5,IF(H29&gt;=1,80-(7-H29)*10,0)))),IF(G29="跳绳",IF(H29&gt;=224,120,IF(H29&gt;=164,120-(5/15)*(224-H29),IF(4&lt;=H29,100-(164-H29)*(5/8),0))),IF(OR(G29="仰卧起坐",G29="仰卧"),IF(H29&gt;=60,120,IF(H29&gt;=40,120-(60-H29),IF(H29&gt;=2,100-(40-H29)*2.5,0))),IF(AND(G29="篮球",C29="男"),IF(H29&lt;=0,0,IF(H29&lt;=14,120,IF(H29&lt;=24,120-(H29-14)*2,IF(H29&lt;=64,100-(H29-24)*2.5,0)))),IF(AND(G29="篮球",C29="女"),IF(H29&lt;=0,0,IF(H29&lt;=18,120,IF(H29&lt;=28,120-(H29-18)*2,IF(H29&lt;=68,100-(H29-28)*2.5,0)))),IF(AND(G29="实心球",C29="男"),IF(H29&gt;=12.6,120,IF(H29&gt;=9.4,120-(12.6-H29)*6.25,IF(5.4&lt;=H29,100-(9.4-H29)*25,0))),IF(AND(G29="实心球",C29="女"),IF(H29&gt;9.6,120,IF(6.4&lt;=H29,120-(9.6-H29)*6.25,IF(H29&gt;=3.4,100-(6.4-H29)*(5/0.15),0))),IF(AND(C29="男",G29="立定跳远"),IF(H29&gt;=2.75,120,IF(H29&gt;2.35,120-(2.75-H29)*50,IF(H29&gt;1.75,100-(2.35-H29)*(5/0.03),0))),IF(AND(C29="女",G29="立定跳远"),IF(H29&gt;=2.27,120,IF(H29&gt;=1.87,120-(2.27-H29)*50,IF(H29&gt;=1.27,100-(1.87-H29)*(5/0.03),0))),IF(C29="男",“男生”,女生))))))))))))</f>
        <v>0</v>
      </c>
      <c r="J29" s="23">
        <f t="shared" si="0"/>
        <v>15</v>
      </c>
    </row>
    <row r="30" ht="18" spans="1:10">
      <c r="A30" s="20">
        <v>28</v>
      </c>
      <c r="B30" s="22" t="s">
        <v>47</v>
      </c>
      <c r="C30" s="22" t="s">
        <v>12</v>
      </c>
      <c r="D30" s="22">
        <v>200</v>
      </c>
      <c r="E30" s="25">
        <v>45</v>
      </c>
      <c r="F30" s="26" cm="1">
        <f t="array" ref="F30">IF(C30="男",_xlfn.IFS(OR(D30=200,D30="200米"),_xlfn.IFS(E30&lt;=26.4,120,E30&lt;=28,120-(E30-26.4)*(5/0.8),E30&lt;=41.2,110-(E30-28)*(5/0.6),E30&gt;41.2,0),OR(D30=1000,D30="1000米"),_xlfn.IFS(LEFT(E30,1)*60+RIGHT(E30,2)&lt;=201,120,LEFT(E30,1)*60+RIGHT(E30,2)&lt;=215,120-((LEFT(E30,1)*60+RIGHT(E30,2)-201))*(5/7),(LEFT(E30,1)*60+RIGHT(E30,2)&lt;=325),110-((LEFT(E30,1)*60+RIGHT(E30,2)-215)*(5/5)),(LEFT(E30,1)*60+RIGHT(E30,2)&gt;325),0)),_xlfn.IFS(OR(D30=200,D30="200米"),_xlfn.IFS(E30&lt;=32,120,E30&lt;=33.6,120-(E30-32)*(5/0.8),E30&lt;=46.8,110-(E30-33.6)*(5/0.6),E30&gt;46.8,0),OR(D30=800,D30="800米"),_xlfn.IFS(LEFT(E30,1)*60+RIGHT(E30,2)&lt;=186,120,LEFT(E30,1)*60+RIGHT(E30,2)&lt;=200,120-((LEFT(E30,1)*60+RIGHT(E30,2)-186))*(5/7),(LEFT(E30,1)*60+RIGHT(E30,2)&lt;=310),110-((LEFT(E30,1)*60+RIGHT(E30,2)-200)*(5/5)),(LEFT(E30,1)*60+RIGHT(E30,2)&gt;310),0)))</f>
        <v>0</v>
      </c>
      <c r="G30" s="20"/>
      <c r="H30" s="20"/>
      <c r="I30" s="31">
        <f>IF(ISNUMBER(G30),IF(ISBLANK(H30),0,IF(ISNUMBER(H30),IF(C30="男",IF(H30&lt;24.8,120,IF(H30&lt;=28,120-(H30-24.8)*6.25,IF(H30&lt;=40,100-(5/0.6)*(H30-28),0))),IF(H30&lt;30.4,120,IF(H30&lt;=33.6,120-(H30-30.4)*6.25,IF(H30&lt;45.6,100-(5/0.6)*(H30-33.6),0)))),IF(C30="男",IF((LEFT(H30,1)*60+RIGHT(H30,2))&lt;187,120,IF((LEFT(H30,1)*60+RIGHT(H30,2))&lt;=215,120-((LEFT(H30,1)*60+RIGHT(H30,2))-187)*(5/7),IF((LEFT(H30,1)*60+RIGHT(H30,2))&lt;=315,100-(5/5)*((LEFT(H30,1)*60+RIGHT(H30,2))-215),0))),IF((LEFT(H30,1)*60+RIGHT(H30,2))&lt;172,120,IF((LEFT(H30,1)*60+RIGHT(H30,2))&lt;=200,120-((LEFT(H30,1)*60+RIGHT(H30,2))-172)*(5/7),IF((LEFT(H30,1)*60+RIGHT(H30,2))&lt;300,100-(5/5)*((LEFT(H30,1)*60+RIGHT(H30,2))-200),0)))))),IF(ISBLANK(H30),0,IF(AND(C30="男",G30="引体向上"),IF(H30&gt;=19,120,IF(H30&gt;=11,120-(19-H30)*2.5,IF(H30&gt;=7,100-(11-H30)*5,IF(H30&gt;=1,80-(7-H30)*10,0)))),IF(G30="跳绳",IF(H30&gt;=224,120,IF(H30&gt;=164,120-(5/15)*(224-H30),IF(4&lt;=H30,100-(164-H30)*(5/8),0))),IF(OR(G30="仰卧起坐",G30="仰卧"),IF(H30&gt;=60,120,IF(H30&gt;=40,120-(60-H30),IF(H30&gt;=2,100-(40-H30)*2.5,0))),IF(AND(G30="篮球",C30="男"),IF(H30&lt;=0,0,IF(H30&lt;=14,120,IF(H30&lt;=24,120-(H30-14)*2,IF(H30&lt;=64,100-(H30-24)*2.5,0)))),IF(AND(G30="篮球",C30="女"),IF(H30&lt;=0,0,IF(H30&lt;=18,120,IF(H30&lt;=28,120-(H30-18)*2,IF(H30&lt;=68,100-(H30-28)*2.5,0)))),IF(AND(G30="实心球",C30="男"),IF(H30&gt;=12.6,120,IF(H30&gt;=9.4,120-(12.6-H30)*6.25,IF(5.4&lt;=H30,100-(9.4-H30)*25,0))),IF(AND(G30="实心球",C30="女"),IF(H30&gt;9.6,120,IF(6.4&lt;=H30,120-(9.6-H30)*6.25,IF(H30&gt;=3.4,100-(6.4-H30)*(5/0.15),0))),IF(AND(C30="男",G30="立定跳远"),IF(H30&gt;=2.75,120,IF(H30&gt;2.35,120-(2.75-H30)*50,IF(H30&gt;1.75,100-(2.35-H30)*(5/0.03),0))),IF(AND(C30="女",G30="立定跳远"),IF(H30&gt;=2.27,120,IF(H30&gt;=1.87,120-(2.27-H30)*50,IF(H30&gt;=1.27,100-(1.87-H30)*(5/0.03),0))),IF(C30="男",“男生”,女生))))))))))))</f>
        <v>0</v>
      </c>
      <c r="J30" s="23">
        <f t="shared" si="0"/>
        <v>0</v>
      </c>
    </row>
    <row r="31" ht="18" spans="1:10">
      <c r="A31" s="20">
        <v>29</v>
      </c>
      <c r="B31" s="22" t="s">
        <v>48</v>
      </c>
      <c r="C31" s="22" t="s">
        <v>12</v>
      </c>
      <c r="D31" s="22">
        <v>200</v>
      </c>
      <c r="E31" s="25">
        <v>31</v>
      </c>
      <c r="F31" s="26" cm="1">
        <f t="array" ref="F31">IF(C31="男",_xlfn.IFS(OR(D31=200,D31="200米"),_xlfn.IFS(E31&lt;=26.4,120,E31&lt;=28,120-(E31-26.4)*(5/0.8),E31&lt;=41.2,110-(E31-28)*(5/0.6),E31&gt;41.2,0),OR(D31=1000,D31="1000米"),_xlfn.IFS(LEFT(E31,1)*60+RIGHT(E31,2)&lt;=201,120,LEFT(E31,1)*60+RIGHT(E31,2)&lt;=215,120-((LEFT(E31,1)*60+RIGHT(E31,2)-201))*(5/7),(LEFT(E31,1)*60+RIGHT(E31,2)&lt;=325),110-((LEFT(E31,1)*60+RIGHT(E31,2)-215)*(5/5)),(LEFT(E31,1)*60+RIGHT(E31,2)&gt;325),0)),_xlfn.IFS(OR(D31=200,D31="200米"),_xlfn.IFS(E31&lt;=32,120,E31&lt;=33.6,120-(E31-32)*(5/0.8),E31&lt;=46.8,110-(E31-33.6)*(5/0.6),E31&gt;46.8,0),OR(D31=800,D31="800米"),_xlfn.IFS(LEFT(E31,1)*60+RIGHT(E31,2)&lt;=186,120,LEFT(E31,1)*60+RIGHT(E31,2)&lt;=200,120-((LEFT(E31,1)*60+RIGHT(E31,2)-186))*(5/7),(LEFT(E31,1)*60+RIGHT(E31,2)&lt;=310),110-((LEFT(E31,1)*60+RIGHT(E31,2)-200)*(5/5)),(LEFT(E31,1)*60+RIGHT(E31,2)&gt;310),0)))</f>
        <v>85</v>
      </c>
      <c r="G31" s="20"/>
      <c r="H31" s="20"/>
      <c r="I31" s="31">
        <f>IF(ISNUMBER(G31),IF(ISBLANK(H31),0,IF(ISNUMBER(H31),IF(C31="男",IF(H31&lt;24.8,120,IF(H31&lt;=28,120-(H31-24.8)*6.25,IF(H31&lt;=40,100-(5/0.6)*(H31-28),0))),IF(H31&lt;30.4,120,IF(H31&lt;=33.6,120-(H31-30.4)*6.25,IF(H31&lt;45.6,100-(5/0.6)*(H31-33.6),0)))),IF(C31="男",IF((LEFT(H31,1)*60+RIGHT(H31,2))&lt;187,120,IF((LEFT(H31,1)*60+RIGHT(H31,2))&lt;=215,120-((LEFT(H31,1)*60+RIGHT(H31,2))-187)*(5/7),IF((LEFT(H31,1)*60+RIGHT(H31,2))&lt;=315,100-(5/5)*((LEFT(H31,1)*60+RIGHT(H31,2))-215),0))),IF((LEFT(H31,1)*60+RIGHT(H31,2))&lt;172,120,IF((LEFT(H31,1)*60+RIGHT(H31,2))&lt;=200,120-((LEFT(H31,1)*60+RIGHT(H31,2))-172)*(5/7),IF((LEFT(H31,1)*60+RIGHT(H31,2))&lt;300,100-(5/5)*((LEFT(H31,1)*60+RIGHT(H31,2))-200),0)))))),IF(ISBLANK(H31),0,IF(AND(C31="男",G31="引体向上"),IF(H31&gt;=19,120,IF(H31&gt;=11,120-(19-H31)*2.5,IF(H31&gt;=7,100-(11-H31)*5,IF(H31&gt;=1,80-(7-H31)*10,0)))),IF(G31="跳绳",IF(H31&gt;=224,120,IF(H31&gt;=164,120-(5/15)*(224-H31),IF(4&lt;=H31,100-(164-H31)*(5/8),0))),IF(OR(G31="仰卧起坐",G31="仰卧"),IF(H31&gt;=60,120,IF(H31&gt;=40,120-(60-H31),IF(H31&gt;=2,100-(40-H31)*2.5,0))),IF(AND(G31="篮球",C31="男"),IF(H31&lt;=0,0,IF(H31&lt;=14,120,IF(H31&lt;=24,120-(H31-14)*2,IF(H31&lt;=64,100-(H31-24)*2.5,0)))),IF(AND(G31="篮球",C31="女"),IF(H31&lt;=0,0,IF(H31&lt;=18,120,IF(H31&lt;=28,120-(H31-18)*2,IF(H31&lt;=68,100-(H31-28)*2.5,0)))),IF(AND(G31="实心球",C31="男"),IF(H31&gt;=12.6,120,IF(H31&gt;=9.4,120-(12.6-H31)*6.25,IF(5.4&lt;=H31,100-(9.4-H31)*25,0))),IF(AND(G31="实心球",C31="女"),IF(H31&gt;9.6,120,IF(6.4&lt;=H31,120-(9.6-H31)*6.25,IF(H31&gt;=3.4,100-(6.4-H31)*(5/0.15),0))),IF(AND(C31="男",G31="立定跳远"),IF(H31&gt;=2.75,120,IF(H31&gt;2.35,120-(2.75-H31)*50,IF(H31&gt;1.75,100-(2.35-H31)*(5/0.03),0))),IF(AND(C31="女",G31="立定跳远"),IF(H31&gt;=2.27,120,IF(H31&gt;=1.87,120-(2.27-H31)*50,IF(H31&gt;=1.27,100-(1.87-H31)*(5/0.03),0))),IF(C31="男",“男生”,女生))))))))))))</f>
        <v>0</v>
      </c>
      <c r="J31" s="23">
        <f t="shared" si="0"/>
        <v>21.25</v>
      </c>
    </row>
    <row r="32" ht="17.6" spans="1:10">
      <c r="A32" s="20">
        <v>30</v>
      </c>
      <c r="B32" s="22"/>
      <c r="C32" s="22"/>
      <c r="D32" s="22"/>
      <c r="E32" s="29"/>
      <c r="F32" s="26" t="e" cm="1">
        <f t="array" ref="F32">IF(C32="男",_xlfn.IFS(OR(D32=200,D32="200米"),_xlfn.IFS(E32&lt;=26.4,120,E32&lt;=28,120-(E32-26.4)*(5/0.8),E32&lt;=41.2,110-(E32-28)*(5/0.6),E32&gt;41.2,0),OR(D32=1000,D32="1000米"),_xlfn.IFS(LEFT(E32,1)*60+RIGHT(E32,2)&lt;=201,120,LEFT(E32,1)*60+RIGHT(E32,2)&lt;=215,120-((LEFT(E32,1)*60+RIGHT(E32,2)-201))*(5/7),(LEFT(E32,1)*60+RIGHT(E32,2)&lt;=325),110-((LEFT(E32,1)*60+RIGHT(E32,2)-215)*(5/5)),(LEFT(E32,1)*60+RIGHT(E32,2)&gt;325),0)),_xlfn.IFS(OR(D32=200,D32="200米"),_xlfn.IFS(E32&lt;=32,120,E32&lt;=33.6,120-(E32-32)*(5/0.8),E32&lt;=46.8,110-(E32-33.6)*(5/0.6),E32&gt;46.8,0),OR(D32=800,D32="800米"),_xlfn.IFS(LEFT(E32,1)*60+RIGHT(E32,2)&lt;=186,120,LEFT(E32,1)*60+RIGHT(E32,2)&lt;=200,120-((LEFT(E32,1)*60+RIGHT(E32,2)-186))*(5/7),(LEFT(E32,1)*60+RIGHT(E32,2)&lt;=310),110-((LEFT(E32,1)*60+RIGHT(E32,2)-200)*(5/5)),(LEFT(E32,1)*60+RIGHT(E32,2)&gt;310),0)))</f>
        <v>#N/A</v>
      </c>
      <c r="G32" s="20"/>
      <c r="H32" s="30"/>
      <c r="I32" s="31">
        <f>IF(ISNUMBER(G32),IF(ISBLANK(H32),0,IF(ISNUMBER(H32),IF(C32="男",IF(H32&lt;24.8,120,IF(H32&lt;=28,120-(H32-24.8)*6.25,IF(H32&lt;=40,100-(5/0.6)*(H32-28),0))),IF(H32&lt;30.4,120,IF(H32&lt;=33.6,120-(H32-30.4)*6.25,IF(H32&lt;45.6,100-(5/0.6)*(H32-33.6),0)))),IF(C32="男",IF((LEFT(H32,1)*60+RIGHT(H32,2))&lt;187,120,IF((LEFT(H32,1)*60+RIGHT(H32,2))&lt;=215,120-((LEFT(H32,1)*60+RIGHT(H32,2))-187)*(5/7),IF((LEFT(H32,1)*60+RIGHT(H32,2))&lt;=315,100-(5/5)*((LEFT(H32,1)*60+RIGHT(H32,2))-215),0))),IF((LEFT(H32,1)*60+RIGHT(H32,2))&lt;172,120,IF((LEFT(H32,1)*60+RIGHT(H32,2))&lt;=200,120-((LEFT(H32,1)*60+RIGHT(H32,2))-172)*(5/7),IF((LEFT(H32,1)*60+RIGHT(H32,2))&lt;300,100-(5/5)*((LEFT(H32,1)*60+RIGHT(H32,2))-200),0)))))),IF(ISBLANK(H32),0,IF(AND(C32="男",G32="引体向上"),IF(H32&gt;=19,120,IF(H32&gt;=11,120-(19-H32)*2.5,IF(H32&gt;=7,100-(11-H32)*5,IF(H32&gt;=1,80-(7-H32)*10,0)))),IF(G32="跳绳",IF(H32&gt;=224,120,IF(H32&gt;=164,120-(5/15)*(224-H32),IF(4&lt;=H32,100-(164-H32)*(5/8),0))),IF(OR(G32="仰卧起坐",G32="仰卧"),IF(H32&gt;=60,120,IF(H32&gt;=40,120-(60-H32),IF(H32&gt;=2,100-(40-H32)*2.5,0))),IF(AND(G32="篮球",C32="男"),IF(H32&lt;=0,0,IF(H32&lt;=14,120,IF(H32&lt;=24,120-(H32-14)*2,IF(H32&lt;=64,100-(H32-24)*2.5,0)))),IF(AND(G32="篮球",C32="女"),IF(H32&lt;=0,0,IF(H32&lt;=18,120,IF(H32&lt;=28,120-(H32-18)*2,IF(H32&lt;=68,100-(H32-28)*2.5,0)))),IF(AND(G32="实心球",C32="男"),IF(H32&gt;=12.6,120,IF(H32&gt;=9.4,120-(12.6-H32)*6.25,IF(5.4&lt;=H32,100-(9.4-H32)*25,0))),IF(AND(G32="实心球",C32="女"),IF(H32&gt;9.6,120,IF(6.4&lt;=H32,120-(9.6-H32)*6.25,IF(H32&gt;=3.4,100-(6.4-H32)*(5/0.15),0))),IF(AND(C32="男",G32="立定跳远"),IF(H32&gt;=2.75,120,IF(H32&gt;2.35,120-(2.75-H32)*50,IF(H32&gt;1.75,100-(2.35-H32)*(5/0.03),0))),IF(AND(C32="女",G32="立定跳远"),IF(H32&gt;=2.27,120,IF(H32&gt;=1.87,120-(2.27-H32)*50,IF(H32&gt;=1.27,100-(1.87-H32)*(5/0.03),0))),IF(C32="男",“男生”,女生))))))))))))</f>
        <v>0</v>
      </c>
      <c r="J32" s="23" t="e">
        <f t="shared" si="0"/>
        <v>#N/A</v>
      </c>
    </row>
    <row r="33" ht="17.6" spans="1:10">
      <c r="A33" s="20">
        <v>31</v>
      </c>
      <c r="B33" s="22"/>
      <c r="C33" s="22"/>
      <c r="D33" s="22"/>
      <c r="E33" s="29"/>
      <c r="F33" s="26" t="e" cm="1">
        <f t="array" ref="F33">IF(C33="男",_xlfn.IFS(OR(D33=200,D33="200米"),_xlfn.IFS(E33&lt;=26.4,120,E33&lt;=28,120-(E33-26.4)*(5/0.8),E33&lt;=41.2,110-(E33-28)*(5/0.6),E33&gt;41.2,0),OR(D33=1000,D33="1000米"),_xlfn.IFS(LEFT(E33,1)*60+RIGHT(E33,2)&lt;=201,120,LEFT(E33,1)*60+RIGHT(E33,2)&lt;=215,120-((LEFT(E33,1)*60+RIGHT(E33,2)-201))*(5/7),(LEFT(E33,1)*60+RIGHT(E33,2)&lt;=325),110-((LEFT(E33,1)*60+RIGHT(E33,2)-215)*(5/5)),(LEFT(E33,1)*60+RIGHT(E33,2)&gt;325),0)),_xlfn.IFS(OR(D33=200,D33="200米"),_xlfn.IFS(E33&lt;=32,120,E33&lt;=33.6,120-(E33-32)*(5/0.8),E33&lt;=46.8,110-(E33-33.6)*(5/0.6),E33&gt;46.8,0),OR(D33=800,D33="800米"),_xlfn.IFS(LEFT(E33,1)*60+RIGHT(E33,2)&lt;=186,120,LEFT(E33,1)*60+RIGHT(E33,2)&lt;=200,120-((LEFT(E33,1)*60+RIGHT(E33,2)-186))*(5/7),(LEFT(E33,1)*60+RIGHT(E33,2)&lt;=310),110-((LEFT(E33,1)*60+RIGHT(E33,2)-200)*(5/5)),(LEFT(E33,1)*60+RIGHT(E33,2)&gt;310),0)))</f>
        <v>#N/A</v>
      </c>
      <c r="G33" s="20"/>
      <c r="H33" s="30"/>
      <c r="I33" s="31">
        <f>IF(ISNUMBER(G33),IF(ISBLANK(H33),0,IF(ISNUMBER(H33),IF(C33="男",IF(H33&lt;24.8,120,IF(H33&lt;=28,120-(H33-24.8)*6.25,IF(H33&lt;=40,100-(5/0.6)*(H33-28),0))),IF(H33&lt;30.4,120,IF(H33&lt;=33.6,120-(H33-30.4)*6.25,IF(H33&lt;45.6,100-(5/0.6)*(H33-33.6),0)))),IF(C33="男",IF((LEFT(H33,1)*60+RIGHT(H33,2))&lt;187,120,IF((LEFT(H33,1)*60+RIGHT(H33,2))&lt;=215,120-((LEFT(H33,1)*60+RIGHT(H33,2))-187)*(5/7),IF((LEFT(H33,1)*60+RIGHT(H33,2))&lt;=315,100-(5/5)*((LEFT(H33,1)*60+RIGHT(H33,2))-215),0))),IF((LEFT(H33,1)*60+RIGHT(H33,2))&lt;172,120,IF((LEFT(H33,1)*60+RIGHT(H33,2))&lt;=200,120-((LEFT(H33,1)*60+RIGHT(H33,2))-172)*(5/7),IF((LEFT(H33,1)*60+RIGHT(H33,2))&lt;300,100-(5/5)*((LEFT(H33,1)*60+RIGHT(H33,2))-200),0)))))),IF(ISBLANK(H33),0,IF(AND(C33="男",G33="引体向上"),IF(H33&gt;=19,120,IF(H33&gt;=11,120-(19-H33)*2.5,IF(H33&gt;=7,100-(11-H33)*5,IF(H33&gt;=1,80-(7-H33)*10,0)))),IF(G33="跳绳",IF(H33&gt;=224,120,IF(H33&gt;=164,120-(5/15)*(224-H33),IF(4&lt;=H33,100-(164-H33)*(5/8),0))),IF(OR(G33="仰卧起坐",G33="仰卧"),IF(H33&gt;=60,120,IF(H33&gt;=40,120-(60-H33),IF(H33&gt;=2,100-(40-H33)*2.5,0))),IF(AND(G33="篮球",C33="男"),IF(H33&lt;=0,0,IF(H33&lt;=14,120,IF(H33&lt;=24,120-(H33-14)*2,IF(H33&lt;=64,100-(H33-24)*2.5,0)))),IF(AND(G33="篮球",C33="女"),IF(H33&lt;=0,0,IF(H33&lt;=18,120,IF(H33&lt;=28,120-(H33-18)*2,IF(H33&lt;=68,100-(H33-28)*2.5,0)))),IF(AND(G33="实心球",C33="男"),IF(H33&gt;=12.6,120,IF(H33&gt;=9.4,120-(12.6-H33)*6.25,IF(5.4&lt;=H33,100-(9.4-H33)*25,0))),IF(AND(G33="实心球",C33="女"),IF(H33&gt;9.6,120,IF(6.4&lt;=H33,120-(9.6-H33)*6.25,IF(H33&gt;=3.4,100-(6.4-H33)*(5/0.15),0))),IF(AND(C33="男",G33="立定跳远"),IF(H33&gt;=2.75,120,IF(H33&gt;2.35,120-(2.75-H33)*50,IF(H33&gt;1.75,100-(2.35-H33)*(5/0.03),0))),IF(AND(C33="女",G33="立定跳远"),IF(H33&gt;=2.27,120,IF(H33&gt;=1.87,120-(2.27-H33)*50,IF(H33&gt;=1.27,100-(1.87-H33)*(5/0.03),0))),IF(C33="男",“男生”,女生))))))))))))</f>
        <v>0</v>
      </c>
      <c r="J33" s="23" t="e">
        <f t="shared" si="0"/>
        <v>#N/A</v>
      </c>
    </row>
    <row r="34" ht="17.6" spans="1:10">
      <c r="A34" s="20">
        <v>32</v>
      </c>
      <c r="B34" s="22"/>
      <c r="C34" s="22"/>
      <c r="D34" s="22"/>
      <c r="E34" s="24"/>
      <c r="F34" s="26" t="e" cm="1">
        <f t="array" ref="F34">IF(C34="男",_xlfn.IFS(OR(D34=200,D34="200米"),_xlfn.IFS(E34&lt;=26.4,120,E34&lt;=28,120-(E34-26.4)*(5/0.8),E34&lt;=41.2,110-(E34-28)*(5/0.6),E34&gt;41.2,0),OR(D34=1000,D34="1000米"),_xlfn.IFS(LEFT(E34,1)*60+RIGHT(E34,2)&lt;=201,120,LEFT(E34,1)*60+RIGHT(E34,2)&lt;=215,120-((LEFT(E34,1)*60+RIGHT(E34,2)-201))*(5/7),(LEFT(E34,1)*60+RIGHT(E34,2)&lt;=325),110-((LEFT(E34,1)*60+RIGHT(E34,2)-215)*(5/5)),(LEFT(E34,1)*60+RIGHT(E34,2)&gt;325),0)),_xlfn.IFS(OR(D34=200,D34="200米"),_xlfn.IFS(E34&lt;=32,120,E34&lt;=33.6,120-(E34-32)*(5/0.8),E34&lt;=46.8,110-(E34-33.6)*(5/0.6),E34&gt;46.8,0),OR(D34=800,D34="800米"),_xlfn.IFS(LEFT(E34,1)*60+RIGHT(E34,2)&lt;=186,120,LEFT(E34,1)*60+RIGHT(E34,2)&lt;=200,120-((LEFT(E34,1)*60+RIGHT(E34,2)-186))*(5/7),(LEFT(E34,1)*60+RIGHT(E34,2)&lt;=310),110-((LEFT(E34,1)*60+RIGHT(E34,2)-200)*(5/5)),(LEFT(E34,1)*60+RIGHT(E34,2)&gt;310),0)))</f>
        <v>#N/A</v>
      </c>
      <c r="G34" s="20"/>
      <c r="H34" s="30"/>
      <c r="I34" s="31">
        <f>IF(ISNUMBER(G34),IF(ISBLANK(H34),0,IF(ISNUMBER(H34),IF(C34="男",IF(H34&lt;24.8,120,IF(H34&lt;=28,120-(H34-24.8)*6.25,IF(H34&lt;=40,100-(5/0.6)*(H34-28),0))),IF(H34&lt;30.4,120,IF(H34&lt;=33.6,120-(H34-30.4)*6.25,IF(H34&lt;45.6,100-(5/0.6)*(H34-33.6),0)))),IF(C34="男",IF((LEFT(H34,1)*60+RIGHT(H34,2))&lt;187,120,IF((LEFT(H34,1)*60+RIGHT(H34,2))&lt;=215,120-((LEFT(H34,1)*60+RIGHT(H34,2))-187)*(5/7),IF((LEFT(H34,1)*60+RIGHT(H34,2))&lt;=315,100-(5/5)*((LEFT(H34,1)*60+RIGHT(H34,2))-215),0))),IF((LEFT(H34,1)*60+RIGHT(H34,2))&lt;172,120,IF((LEFT(H34,1)*60+RIGHT(H34,2))&lt;=200,120-((LEFT(H34,1)*60+RIGHT(H34,2))-172)*(5/7),IF((LEFT(H34,1)*60+RIGHT(H34,2))&lt;300,100-(5/5)*((LEFT(H34,1)*60+RIGHT(H34,2))-200),0)))))),IF(ISBLANK(H34),0,IF(AND(C34="男",G34="引体向上"),IF(H34&gt;=19,120,IF(H34&gt;=11,120-(19-H34)*2.5,IF(H34&gt;=7,100-(11-H34)*5,IF(H34&gt;=1,80-(7-H34)*10,0)))),IF(G34="跳绳",IF(H34&gt;=224,120,IF(H34&gt;=164,120-(5/15)*(224-H34),IF(4&lt;=H34,100-(164-H34)*(5/8),0))),IF(OR(G34="仰卧起坐",G34="仰卧"),IF(H34&gt;=60,120,IF(H34&gt;=40,120-(60-H34),IF(H34&gt;=2,100-(40-H34)*2.5,0))),IF(AND(G34="篮球",C34="男"),IF(H34&lt;=0,0,IF(H34&lt;=14,120,IF(H34&lt;=24,120-(H34-14)*2,IF(H34&lt;=64,100-(H34-24)*2.5,0)))),IF(AND(G34="篮球",C34="女"),IF(H34&lt;=0,0,IF(H34&lt;=18,120,IF(H34&lt;=28,120-(H34-18)*2,IF(H34&lt;=68,100-(H34-28)*2.5,0)))),IF(AND(G34="实心球",C34="男"),IF(H34&gt;=12.6,120,IF(H34&gt;=9.4,120-(12.6-H34)*6.25,IF(5.4&lt;=H34,100-(9.4-H34)*25,0))),IF(AND(G34="实心球",C34="女"),IF(H34&gt;9.6,120,IF(6.4&lt;=H34,120-(9.6-H34)*6.25,IF(H34&gt;=3.4,100-(6.4-H34)*(5/0.15),0))),IF(AND(C34="男",G34="立定跳远"),IF(H34&gt;=2.75,120,IF(H34&gt;2.35,120-(2.75-H34)*50,IF(H34&gt;1.75,100-(2.35-H34)*(5/0.03),0))),IF(AND(C34="女",G34="立定跳远"),IF(H34&gt;=2.27,120,IF(H34&gt;=1.87,120-(2.27-H34)*50,IF(H34&gt;=1.27,100-(1.87-H34)*(5/0.03),0))),IF(C34="男",“男生”,女生))))))))))))</f>
        <v>0</v>
      </c>
      <c r="J34" s="23" t="e">
        <f t="shared" si="0"/>
        <v>#N/A</v>
      </c>
    </row>
    <row r="35" ht="17.6" spans="1:10">
      <c r="A35" s="20">
        <v>33</v>
      </c>
      <c r="B35" s="22"/>
      <c r="C35" s="22"/>
      <c r="D35" s="22"/>
      <c r="E35" s="29"/>
      <c r="F35" s="26" t="e" cm="1">
        <f t="array" ref="F35">IF(C35="男",_xlfn.IFS(OR(D35=200,D35="200米"),_xlfn.IFS(E35&lt;=26.4,120,E35&lt;=28,120-(E35-26.4)*(5/0.8),E35&lt;=41.2,110-(E35-28)*(5/0.6),E35&gt;41.2,0),OR(D35=1000,D35="1000米"),_xlfn.IFS(LEFT(E35,1)*60+RIGHT(E35,2)&lt;=201,120,LEFT(E35,1)*60+RIGHT(E35,2)&lt;=215,120-((LEFT(E35,1)*60+RIGHT(E35,2)-201))*(5/7),(LEFT(E35,1)*60+RIGHT(E35,2)&lt;=325),110-((LEFT(E35,1)*60+RIGHT(E35,2)-215)*(5/5)),(LEFT(E35,1)*60+RIGHT(E35,2)&gt;325),0)),_xlfn.IFS(OR(D35=200,D35="200米"),_xlfn.IFS(E35&lt;=32,120,E35&lt;=33.6,120-(E35-32)*(5/0.8),E35&lt;=46.8,110-(E35-33.6)*(5/0.6),E35&gt;46.8,0),OR(D35=800,D35="800米"),_xlfn.IFS(LEFT(E35,1)*60+RIGHT(E35,2)&lt;=186,120,LEFT(E35,1)*60+RIGHT(E35,2)&lt;=200,120-((LEFT(E35,1)*60+RIGHT(E35,2)-186))*(5/7),(LEFT(E35,1)*60+RIGHT(E35,2)&lt;=310),110-((LEFT(E35,1)*60+RIGHT(E35,2)-200)*(5/5)),(LEFT(E35,1)*60+RIGHT(E35,2)&gt;310),0)))</f>
        <v>#N/A</v>
      </c>
      <c r="G35" s="20"/>
      <c r="H35" s="30"/>
      <c r="I35" s="31">
        <f>IF(ISNUMBER(G35),IF(ISBLANK(H35),0,IF(ISNUMBER(H35),IF(C35="男",IF(H35&lt;24.8,120,IF(H35&lt;=28,120-(H35-24.8)*6.25,IF(H35&lt;=40,100-(5/0.6)*(H35-28),0))),IF(H35&lt;30.4,120,IF(H35&lt;=33.6,120-(H35-30.4)*6.25,IF(H35&lt;45.6,100-(5/0.6)*(H35-33.6),0)))),IF(C35="男",IF((LEFT(H35,1)*60+RIGHT(H35,2))&lt;187,120,IF((LEFT(H35,1)*60+RIGHT(H35,2))&lt;=215,120-((LEFT(H35,1)*60+RIGHT(H35,2))-187)*(5/7),IF((LEFT(H35,1)*60+RIGHT(H35,2))&lt;=315,100-(5/5)*((LEFT(H35,1)*60+RIGHT(H35,2))-215),0))),IF((LEFT(H35,1)*60+RIGHT(H35,2))&lt;172,120,IF((LEFT(H35,1)*60+RIGHT(H35,2))&lt;=200,120-((LEFT(H35,1)*60+RIGHT(H35,2))-172)*(5/7),IF((LEFT(H35,1)*60+RIGHT(H35,2))&lt;300,100-(5/5)*((LEFT(H35,1)*60+RIGHT(H35,2))-200),0)))))),IF(ISBLANK(H35),0,IF(AND(C35="男",G35="引体向上"),IF(H35&gt;=19,120,IF(H35&gt;=11,120-(19-H35)*2.5,IF(H35&gt;=7,100-(11-H35)*5,IF(H35&gt;=1,80-(7-H35)*10,0)))),IF(G35="跳绳",IF(H35&gt;=224,120,IF(H35&gt;=164,120-(5/15)*(224-H35),IF(4&lt;=H35,100-(164-H35)*(5/8),0))),IF(OR(G35="仰卧起坐",G35="仰卧"),IF(H35&gt;=60,120,IF(H35&gt;=40,120-(60-H35),IF(H35&gt;=2,100-(40-H35)*2.5,0))),IF(AND(G35="篮球",C35="男"),IF(H35&lt;=0,0,IF(H35&lt;=14,120,IF(H35&lt;=24,120-(H35-14)*2,IF(H35&lt;=64,100-(H35-24)*2.5,0)))),IF(AND(G35="篮球",C35="女"),IF(H35&lt;=0,0,IF(H35&lt;=18,120,IF(H35&lt;=28,120-(H35-18)*2,IF(H35&lt;=68,100-(H35-28)*2.5,0)))),IF(AND(G35="实心球",C35="男"),IF(H35&gt;=12.6,120,IF(H35&gt;=9.4,120-(12.6-H35)*6.25,IF(5.4&lt;=H35,100-(9.4-H35)*25,0))),IF(AND(G35="实心球",C35="女"),IF(H35&gt;9.6,120,IF(6.4&lt;=H35,120-(9.6-H35)*6.25,IF(H35&gt;=3.4,100-(6.4-H35)*(5/0.15),0))),IF(AND(C35="男",G35="立定跳远"),IF(H35&gt;=2.75,120,IF(H35&gt;2.35,120-(2.75-H35)*50,IF(H35&gt;1.75,100-(2.35-H35)*(5/0.03),0))),IF(AND(C35="女",G35="立定跳远"),IF(H35&gt;=2.27,120,IF(H35&gt;=1.87,120-(2.27-H35)*50,IF(H35&gt;=1.27,100-(1.87-H35)*(5/0.03),0))),IF(C35="男",“男生”,女生))))))))))))</f>
        <v>0</v>
      </c>
      <c r="J35" s="23" t="e">
        <f t="shared" si="0"/>
        <v>#N/A</v>
      </c>
    </row>
    <row r="36" ht="17.6" spans="1:10">
      <c r="A36" s="20">
        <v>34</v>
      </c>
      <c r="B36" s="22"/>
      <c r="C36" s="22"/>
      <c r="D36" s="22"/>
      <c r="E36" s="29"/>
      <c r="F36" s="26" t="e" cm="1">
        <f t="array" ref="F36">IF(C36="男",_xlfn.IFS(OR(D36=200,D36="200米"),_xlfn.IFS(E36&lt;=26.4,120,E36&lt;=28,120-(E36-26.4)*(5/0.8),E36&lt;=41.2,110-(E36-28)*(5/0.6),E36&gt;41.2,0),OR(D36=1000,D36="1000米"),_xlfn.IFS(LEFT(E36,1)*60+RIGHT(E36,2)&lt;=201,120,LEFT(E36,1)*60+RIGHT(E36,2)&lt;=215,120-((LEFT(E36,1)*60+RIGHT(E36,2)-201))*(5/7),(LEFT(E36,1)*60+RIGHT(E36,2)&lt;=325),110-((LEFT(E36,1)*60+RIGHT(E36,2)-215)*(5/5)),(LEFT(E36,1)*60+RIGHT(E36,2)&gt;325),0)),_xlfn.IFS(OR(D36=200,D36="200米"),_xlfn.IFS(E36&lt;=32,120,E36&lt;=33.6,120-(E36-32)*(5/0.8),E36&lt;=46.8,110-(E36-33.6)*(5/0.6),E36&gt;46.8,0),OR(D36=800,D36="800米"),_xlfn.IFS(LEFT(E36,1)*60+RIGHT(E36,2)&lt;=186,120,LEFT(E36,1)*60+RIGHT(E36,2)&lt;=200,120-((LEFT(E36,1)*60+RIGHT(E36,2)-186))*(5/7),(LEFT(E36,1)*60+RIGHT(E36,2)&lt;=310),110-((LEFT(E36,1)*60+RIGHT(E36,2)-200)*(5/5)),(LEFT(E36,1)*60+RIGHT(E36,2)&gt;310),0)))</f>
        <v>#N/A</v>
      </c>
      <c r="G36" s="20"/>
      <c r="H36" s="30"/>
      <c r="I36" s="31">
        <f>IF(ISNUMBER(G36),IF(ISBLANK(H36),0,IF(ISNUMBER(H36),IF(C36="男",IF(H36&lt;24.8,120,IF(H36&lt;=28,120-(H36-24.8)*6.25,IF(H36&lt;=40,100-(5/0.6)*(H36-28),0))),IF(H36&lt;30.4,120,IF(H36&lt;=33.6,120-(H36-30.4)*6.25,IF(H36&lt;45.6,100-(5/0.6)*(H36-33.6),0)))),IF(C36="男",IF((LEFT(H36,1)*60+RIGHT(H36,2))&lt;187,120,IF((LEFT(H36,1)*60+RIGHT(H36,2))&lt;=215,120-((LEFT(H36,1)*60+RIGHT(H36,2))-187)*(5/7),IF((LEFT(H36,1)*60+RIGHT(H36,2))&lt;=315,100-(5/5)*((LEFT(H36,1)*60+RIGHT(H36,2))-215),0))),IF((LEFT(H36,1)*60+RIGHT(H36,2))&lt;172,120,IF((LEFT(H36,1)*60+RIGHT(H36,2))&lt;=200,120-((LEFT(H36,1)*60+RIGHT(H36,2))-172)*(5/7),IF((LEFT(H36,1)*60+RIGHT(H36,2))&lt;300,100-(5/5)*((LEFT(H36,1)*60+RIGHT(H36,2))-200),0)))))),IF(ISBLANK(H36),0,IF(AND(C36="男",G36="引体向上"),IF(H36&gt;=19,120,IF(H36&gt;=11,120-(19-H36)*2.5,IF(H36&gt;=7,100-(11-H36)*5,IF(H36&gt;=1,80-(7-H36)*10,0)))),IF(G36="跳绳",IF(H36&gt;=224,120,IF(H36&gt;=164,120-(5/15)*(224-H36),IF(4&lt;=H36,100-(164-H36)*(5/8),0))),IF(OR(G36="仰卧起坐",G36="仰卧"),IF(H36&gt;=60,120,IF(H36&gt;=40,120-(60-H36),IF(H36&gt;=2,100-(40-H36)*2.5,0))),IF(AND(G36="篮球",C36="男"),IF(H36&lt;=0,0,IF(H36&lt;=14,120,IF(H36&lt;=24,120-(H36-14)*2,IF(H36&lt;=64,100-(H36-24)*2.5,0)))),IF(AND(G36="篮球",C36="女"),IF(H36&lt;=0,0,IF(H36&lt;=18,120,IF(H36&lt;=28,120-(H36-18)*2,IF(H36&lt;=68,100-(H36-28)*2.5,0)))),IF(AND(G36="实心球",C36="男"),IF(H36&gt;=12.6,120,IF(H36&gt;=9.4,120-(12.6-H36)*6.25,IF(5.4&lt;=H36,100-(9.4-H36)*25,0))),IF(AND(G36="实心球",C36="女"),IF(H36&gt;9.6,120,IF(6.4&lt;=H36,120-(9.6-H36)*6.25,IF(H36&gt;=3.4,100-(6.4-H36)*(5/0.15),0))),IF(AND(C36="男",G36="立定跳远"),IF(H36&gt;=2.75,120,IF(H36&gt;2.35,120-(2.75-H36)*50,IF(H36&gt;1.75,100-(2.35-H36)*(5/0.03),0))),IF(AND(C36="女",G36="立定跳远"),IF(H36&gt;=2.27,120,IF(H36&gt;=1.87,120-(2.27-H36)*50,IF(H36&gt;=1.27,100-(1.87-H36)*(5/0.03),0))),IF(C36="男",“男生”,女生))))))))))))</f>
        <v>0</v>
      </c>
      <c r="J36" s="23" t="e">
        <f t="shared" si="0"/>
        <v>#N/A</v>
      </c>
    </row>
    <row r="37" ht="17.6" spans="1:10">
      <c r="A37" s="20">
        <v>35</v>
      </c>
      <c r="B37" s="22"/>
      <c r="C37" s="22"/>
      <c r="D37" s="22"/>
      <c r="E37" s="29"/>
      <c r="F37" s="26" t="e" cm="1">
        <f t="array" ref="F37">IF(C37="男",_xlfn.IFS(OR(D37=200,D37="200米"),_xlfn.IFS(E37&lt;=26.4,120,E37&lt;=28,120-(E37-26.4)*(5/0.8),E37&lt;=41.2,110-(E37-28)*(5/0.6),E37&gt;41.2,0),OR(D37=1000,D37="1000米"),_xlfn.IFS(LEFT(E37,1)*60+RIGHT(E37,2)&lt;=201,120,LEFT(E37,1)*60+RIGHT(E37,2)&lt;=215,120-((LEFT(E37,1)*60+RIGHT(E37,2)-201))*(5/7),(LEFT(E37,1)*60+RIGHT(E37,2)&lt;=325),110-((LEFT(E37,1)*60+RIGHT(E37,2)-215)*(5/5)),(LEFT(E37,1)*60+RIGHT(E37,2)&gt;325),0)),_xlfn.IFS(OR(D37=200,D37="200米"),_xlfn.IFS(E37&lt;=32,120,E37&lt;=33.6,120-(E37-32)*(5/0.8),E37&lt;=46.8,110-(E37-33.6)*(5/0.6),E37&gt;46.8,0),OR(D37=800,D37="800米"),_xlfn.IFS(LEFT(E37,1)*60+RIGHT(E37,2)&lt;=186,120,LEFT(E37,1)*60+RIGHT(E37,2)&lt;=200,120-((LEFT(E37,1)*60+RIGHT(E37,2)-186))*(5/7),(LEFT(E37,1)*60+RIGHT(E37,2)&lt;=310),110-((LEFT(E37,1)*60+RIGHT(E37,2)-200)*(5/5)),(LEFT(E37,1)*60+RIGHT(E37,2)&gt;310),0)))</f>
        <v>#N/A</v>
      </c>
      <c r="G37" s="20"/>
      <c r="H37" s="30"/>
      <c r="I37" s="31">
        <f>IF(ISNUMBER(G37),IF(ISBLANK(H37),0,IF(ISNUMBER(H37),IF(C37="男",IF(H37&lt;24.8,120,IF(H37&lt;=28,120-(H37-24.8)*6.25,IF(H37&lt;=40,100-(5/0.6)*(H37-28),0))),IF(H37&lt;30.4,120,IF(H37&lt;=33.6,120-(H37-30.4)*6.25,IF(H37&lt;45.6,100-(5/0.6)*(H37-33.6),0)))),IF(C37="男",IF((LEFT(H37,1)*60+RIGHT(H37,2))&lt;187,120,IF((LEFT(H37,1)*60+RIGHT(H37,2))&lt;=215,120-((LEFT(H37,1)*60+RIGHT(H37,2))-187)*(5/7),IF((LEFT(H37,1)*60+RIGHT(H37,2))&lt;=315,100-(5/5)*((LEFT(H37,1)*60+RIGHT(H37,2))-215),0))),IF((LEFT(H37,1)*60+RIGHT(H37,2))&lt;172,120,IF((LEFT(H37,1)*60+RIGHT(H37,2))&lt;=200,120-((LEFT(H37,1)*60+RIGHT(H37,2))-172)*(5/7),IF((LEFT(H37,1)*60+RIGHT(H37,2))&lt;300,100-(5/5)*((LEFT(H37,1)*60+RIGHT(H37,2))-200),0)))))),IF(ISBLANK(H37),0,IF(AND(C37="男",G37="引体向上"),IF(H37&gt;=19,120,IF(H37&gt;=11,120-(19-H37)*2.5,IF(H37&gt;=7,100-(11-H37)*5,IF(H37&gt;=1,80-(7-H37)*10,0)))),IF(G37="跳绳",IF(H37&gt;=224,120,IF(H37&gt;=164,120-(5/15)*(224-H37),IF(4&lt;=H37,100-(164-H37)*(5/8),0))),IF(OR(G37="仰卧起坐",G37="仰卧"),IF(H37&gt;=60,120,IF(H37&gt;=40,120-(60-H37),IF(H37&gt;=2,100-(40-H37)*2.5,0))),IF(AND(G37="篮球",C37="男"),IF(H37&lt;=0,0,IF(H37&lt;=14,120,IF(H37&lt;=24,120-(H37-14)*2,IF(H37&lt;=64,100-(H37-24)*2.5,0)))),IF(AND(G37="篮球",C37="女"),IF(H37&lt;=0,0,IF(H37&lt;=18,120,IF(H37&lt;=28,120-(H37-18)*2,IF(H37&lt;=68,100-(H37-28)*2.5,0)))),IF(AND(G37="实心球",C37="男"),IF(H37&gt;=12.6,120,IF(H37&gt;=9.4,120-(12.6-H37)*6.25,IF(5.4&lt;=H37,100-(9.4-H37)*25,0))),IF(AND(G37="实心球",C37="女"),IF(H37&gt;9.6,120,IF(6.4&lt;=H37,120-(9.6-H37)*6.25,IF(H37&gt;=3.4,100-(6.4-H37)*(5/0.15),0))),IF(AND(C37="男",G37="立定跳远"),IF(H37&gt;=2.75,120,IF(H37&gt;2.35,120-(2.75-H37)*50,IF(H37&gt;1.75,100-(2.35-H37)*(5/0.03),0))),IF(AND(C37="女",G37="立定跳远"),IF(H37&gt;=2.27,120,IF(H37&gt;=1.87,120-(2.27-H37)*50,IF(H37&gt;=1.27,100-(1.87-H37)*(5/0.03),0))),IF(C37="男",“男生”,女生))))))))))))</f>
        <v>0</v>
      </c>
      <c r="J37" s="23" t="e">
        <f t="shared" si="0"/>
        <v>#N/A</v>
      </c>
    </row>
    <row r="38" ht="17.6" spans="1:10">
      <c r="A38" s="20">
        <v>36</v>
      </c>
      <c r="B38" s="22"/>
      <c r="C38" s="22"/>
      <c r="D38" s="22"/>
      <c r="E38" s="29"/>
      <c r="F38" s="26" t="e" cm="1">
        <f t="array" ref="F38">IF(C38="男",_xlfn.IFS(OR(D38=200,D38="200米"),_xlfn.IFS(E38&lt;=26.4,120,E38&lt;=28,120-(E38-26.4)*(5/0.8),E38&lt;=41.2,110-(E38-28)*(5/0.6),E38&gt;41.2,0),OR(D38=1000,D38="1000米"),_xlfn.IFS(LEFT(E38,1)*60+RIGHT(E38,2)&lt;=201,120,LEFT(E38,1)*60+RIGHT(E38,2)&lt;=215,120-((LEFT(E38,1)*60+RIGHT(E38,2)-201))*(5/7),(LEFT(E38,1)*60+RIGHT(E38,2)&lt;=325),110-((LEFT(E38,1)*60+RIGHT(E38,2)-215)*(5/5)),(LEFT(E38,1)*60+RIGHT(E38,2)&gt;325),0)),_xlfn.IFS(OR(D38=200,D38="200米"),_xlfn.IFS(E38&lt;=32,120,E38&lt;=33.6,120-(E38-32)*(5/0.8),E38&lt;=46.8,110-(E38-33.6)*(5/0.6),E38&gt;46.8,0),OR(D38=800,D38="800米"),_xlfn.IFS(LEFT(E38,1)*60+RIGHT(E38,2)&lt;=186,120,LEFT(E38,1)*60+RIGHT(E38,2)&lt;=200,120-((LEFT(E38,1)*60+RIGHT(E38,2)-186))*(5/7),(LEFT(E38,1)*60+RIGHT(E38,2)&lt;=310),110-((LEFT(E38,1)*60+RIGHT(E38,2)-200)*(5/5)),(LEFT(E38,1)*60+RIGHT(E38,2)&gt;310),0)))</f>
        <v>#N/A</v>
      </c>
      <c r="G38" s="20"/>
      <c r="H38" s="30"/>
      <c r="I38" s="31">
        <f>IF(ISNUMBER(G38),IF(ISBLANK(H38),0,IF(ISNUMBER(H38),IF(C38="男",IF(H38&lt;24.8,120,IF(H38&lt;=28,120-(H38-24.8)*6.25,IF(H38&lt;=40,100-(5/0.6)*(H38-28),0))),IF(H38&lt;30.4,120,IF(H38&lt;=33.6,120-(H38-30.4)*6.25,IF(H38&lt;45.6,100-(5/0.6)*(H38-33.6),0)))),IF(C38="男",IF((LEFT(H38,1)*60+RIGHT(H38,2))&lt;187,120,IF((LEFT(H38,1)*60+RIGHT(H38,2))&lt;=215,120-((LEFT(H38,1)*60+RIGHT(H38,2))-187)*(5/7),IF((LEFT(H38,1)*60+RIGHT(H38,2))&lt;=315,100-(5/5)*((LEFT(H38,1)*60+RIGHT(H38,2))-215),0))),IF((LEFT(H38,1)*60+RIGHT(H38,2))&lt;172,120,IF((LEFT(H38,1)*60+RIGHT(H38,2))&lt;=200,120-((LEFT(H38,1)*60+RIGHT(H38,2))-172)*(5/7),IF((LEFT(H38,1)*60+RIGHT(H38,2))&lt;300,100-(5/5)*((LEFT(H38,1)*60+RIGHT(H38,2))-200),0)))))),IF(ISBLANK(H38),0,IF(AND(C38="男",G38="引体向上"),IF(H38&gt;=19,120,IF(H38&gt;=11,120-(19-H38)*2.5,IF(H38&gt;=7,100-(11-H38)*5,IF(H38&gt;=1,80-(7-H38)*10,0)))),IF(G38="跳绳",IF(H38&gt;=224,120,IF(H38&gt;=164,120-(5/15)*(224-H38),IF(4&lt;=H38,100-(164-H38)*(5/8),0))),IF(OR(G38="仰卧起坐",G38="仰卧"),IF(H38&gt;=60,120,IF(H38&gt;=40,120-(60-H38),IF(H38&gt;=2,100-(40-H38)*2.5,0))),IF(AND(G38="篮球",C38="男"),IF(H38&lt;=0,0,IF(H38&lt;=14,120,IF(H38&lt;=24,120-(H38-14)*2,IF(H38&lt;=64,100-(H38-24)*2.5,0)))),IF(AND(G38="篮球",C38="女"),IF(H38&lt;=0,0,IF(H38&lt;=18,120,IF(H38&lt;=28,120-(H38-18)*2,IF(H38&lt;=68,100-(H38-28)*2.5,0)))),IF(AND(G38="实心球",C38="男"),IF(H38&gt;=12.6,120,IF(H38&gt;=9.4,120-(12.6-H38)*6.25,IF(5.4&lt;=H38,100-(9.4-H38)*25,0))),IF(AND(G38="实心球",C38="女"),IF(H38&gt;9.6,120,IF(6.4&lt;=H38,120-(9.6-H38)*6.25,IF(H38&gt;=3.4,100-(6.4-H38)*(5/0.15),0))),IF(AND(C38="男",G38="立定跳远"),IF(H38&gt;=2.75,120,IF(H38&gt;2.35,120-(2.75-H38)*50,IF(H38&gt;1.75,100-(2.35-H38)*(5/0.03),0))),IF(AND(C38="女",G38="立定跳远"),IF(H38&gt;=2.27,120,IF(H38&gt;=1.87,120-(2.27-H38)*50,IF(H38&gt;=1.27,100-(1.87-H38)*(5/0.03),0))),IF(C38="男",“男生”,女生))))))))))))</f>
        <v>0</v>
      </c>
      <c r="J38" s="23" t="e">
        <f t="shared" si="0"/>
        <v>#N/A</v>
      </c>
    </row>
    <row r="39" ht="17.6" spans="1:10">
      <c r="A39" s="20">
        <v>37</v>
      </c>
      <c r="B39" s="22"/>
      <c r="C39" s="22"/>
      <c r="D39" s="22"/>
      <c r="E39" s="29"/>
      <c r="F39" s="26" t="e" cm="1">
        <f t="array" ref="F39">IF(C39="男",_xlfn.IFS(OR(D39=200,D39="200米"),_xlfn.IFS(E39&lt;=26.4,120,E39&lt;=28,120-(E39-26.4)*(5/0.8),E39&lt;=41.2,110-(E39-28)*(5/0.6),E39&gt;41.2,0),OR(D39=1000,D39="1000米"),_xlfn.IFS(LEFT(E39,1)*60+RIGHT(E39,2)&lt;=201,120,LEFT(E39,1)*60+RIGHT(E39,2)&lt;=215,120-((LEFT(E39,1)*60+RIGHT(E39,2)-201))*(5/7),(LEFT(E39,1)*60+RIGHT(E39,2)&lt;=325),110-((LEFT(E39,1)*60+RIGHT(E39,2)-215)*(5/5)),(LEFT(E39,1)*60+RIGHT(E39,2)&gt;325),0)),_xlfn.IFS(OR(D39=200,D39="200米"),_xlfn.IFS(E39&lt;=32,120,E39&lt;=33.6,120-(E39-32)*(5/0.8),E39&lt;=46.8,110-(E39-33.6)*(5/0.6),E39&gt;46.8,0),OR(D39=800,D39="800米"),_xlfn.IFS(LEFT(E39,1)*60+RIGHT(E39,2)&lt;=186,120,LEFT(E39,1)*60+RIGHT(E39,2)&lt;=200,120-((LEFT(E39,1)*60+RIGHT(E39,2)-186))*(5/7),(LEFT(E39,1)*60+RIGHT(E39,2)&lt;=310),110-((LEFT(E39,1)*60+RIGHT(E39,2)-200)*(5/5)),(LEFT(E39,1)*60+RIGHT(E39,2)&gt;310),0)))</f>
        <v>#N/A</v>
      </c>
      <c r="G39" s="20"/>
      <c r="H39" s="30"/>
      <c r="I39" s="31">
        <f>IF(ISNUMBER(G39),IF(ISBLANK(H39),0,IF(ISNUMBER(H39),IF(C39="男",IF(H39&lt;24.8,120,IF(H39&lt;=28,120-(H39-24.8)*6.25,IF(H39&lt;=40,100-(5/0.6)*(H39-28),0))),IF(H39&lt;30.4,120,IF(H39&lt;=33.6,120-(H39-30.4)*6.25,IF(H39&lt;45.6,100-(5/0.6)*(H39-33.6),0)))),IF(C39="男",IF((LEFT(H39,1)*60+RIGHT(H39,2))&lt;187,120,IF((LEFT(H39,1)*60+RIGHT(H39,2))&lt;=215,120-((LEFT(H39,1)*60+RIGHT(H39,2))-187)*(5/7),IF((LEFT(H39,1)*60+RIGHT(H39,2))&lt;=315,100-(5/5)*((LEFT(H39,1)*60+RIGHT(H39,2))-215),0))),IF((LEFT(H39,1)*60+RIGHT(H39,2))&lt;172,120,IF((LEFT(H39,1)*60+RIGHT(H39,2))&lt;=200,120-((LEFT(H39,1)*60+RIGHT(H39,2))-172)*(5/7),IF((LEFT(H39,1)*60+RIGHT(H39,2))&lt;300,100-(5/5)*((LEFT(H39,1)*60+RIGHT(H39,2))-200),0)))))),IF(ISBLANK(H39),0,IF(AND(C39="男",G39="引体向上"),IF(H39&gt;=19,120,IF(H39&gt;=11,120-(19-H39)*2.5,IF(H39&gt;=7,100-(11-H39)*5,IF(H39&gt;=1,80-(7-H39)*10,0)))),IF(G39="跳绳",IF(H39&gt;=224,120,IF(H39&gt;=164,120-(5/15)*(224-H39),IF(4&lt;=H39,100-(164-H39)*(5/8),0))),IF(OR(G39="仰卧起坐",G39="仰卧"),IF(H39&gt;=60,120,IF(H39&gt;=40,120-(60-H39),IF(H39&gt;=2,100-(40-H39)*2.5,0))),IF(AND(G39="篮球",C39="男"),IF(H39&lt;=0,0,IF(H39&lt;=14,120,IF(H39&lt;=24,120-(H39-14)*2,IF(H39&lt;=64,100-(H39-24)*2.5,0)))),IF(AND(G39="篮球",C39="女"),IF(H39&lt;=0,0,IF(H39&lt;=18,120,IF(H39&lt;=28,120-(H39-18)*2,IF(H39&lt;=68,100-(H39-28)*2.5,0)))),IF(AND(G39="实心球",C39="男"),IF(H39&gt;=12.6,120,IF(H39&gt;=9.4,120-(12.6-H39)*6.25,IF(5.4&lt;=H39,100-(9.4-H39)*25,0))),IF(AND(G39="实心球",C39="女"),IF(H39&gt;9.6,120,IF(6.4&lt;=H39,120-(9.6-H39)*6.25,IF(H39&gt;=3.4,100-(6.4-H39)*(5/0.15),0))),IF(AND(C39="男",G39="立定跳远"),IF(H39&gt;=2.75,120,IF(H39&gt;2.35,120-(2.75-H39)*50,IF(H39&gt;1.75,100-(2.35-H39)*(5/0.03),0))),IF(AND(C39="女",G39="立定跳远"),IF(H39&gt;=2.27,120,IF(H39&gt;=1.87,120-(2.27-H39)*50,IF(H39&gt;=1.27,100-(1.87-H39)*(5/0.03),0))),IF(C39="男",“男生”,女生))))))))))))</f>
        <v>0</v>
      </c>
      <c r="J39" s="23" t="e">
        <f t="shared" si="0"/>
        <v>#N/A</v>
      </c>
    </row>
    <row r="40" ht="17.6" spans="1:10">
      <c r="A40" s="20">
        <v>38</v>
      </c>
      <c r="B40" s="22"/>
      <c r="C40" s="22"/>
      <c r="D40" s="22"/>
      <c r="E40" s="29"/>
      <c r="F40" s="26" t="e" cm="1">
        <f t="array" ref="F40">IF(C40="男",_xlfn.IFS(OR(D40=200,D40="200米"),_xlfn.IFS(E40&lt;=26.4,120,E40&lt;=28,120-(E40-26.4)*(5/0.8),E40&lt;=41.2,110-(E40-28)*(5/0.6),E40&gt;41.2,0),OR(D40=1000,D40="1000米"),_xlfn.IFS(LEFT(E40,1)*60+RIGHT(E40,2)&lt;=201,120,LEFT(E40,1)*60+RIGHT(E40,2)&lt;=215,120-((LEFT(E40,1)*60+RIGHT(E40,2)-201))*(5/7),(LEFT(E40,1)*60+RIGHT(E40,2)&lt;=325),110-((LEFT(E40,1)*60+RIGHT(E40,2)-215)*(5/5)),(LEFT(E40,1)*60+RIGHT(E40,2)&gt;325),0)),_xlfn.IFS(OR(D40=200,D40="200米"),_xlfn.IFS(E40&lt;=32,120,E40&lt;=33.6,120-(E40-32)*(5/0.8),E40&lt;=46.8,110-(E40-33.6)*(5/0.6),E40&gt;46.8,0),OR(D40=800,D40="800米"),_xlfn.IFS(LEFT(E40,1)*60+RIGHT(E40,2)&lt;=186,120,LEFT(E40,1)*60+RIGHT(E40,2)&lt;=200,120-((LEFT(E40,1)*60+RIGHT(E40,2)-186))*(5/7),(LEFT(E40,1)*60+RIGHT(E40,2)&lt;=310),110-((LEFT(E40,1)*60+RIGHT(E40,2)-200)*(5/5)),(LEFT(E40,1)*60+RIGHT(E40,2)&gt;310),0)))</f>
        <v>#N/A</v>
      </c>
      <c r="G40" s="20"/>
      <c r="H40" s="30"/>
      <c r="I40" s="31">
        <f>IF(ISNUMBER(G40),IF(ISBLANK(H40),0,IF(ISNUMBER(H40),IF(C40="男",IF(H40&lt;24.8,120,IF(H40&lt;=28,120-(H40-24.8)*6.25,IF(H40&lt;=40,100-(5/0.6)*(H40-28),0))),IF(H40&lt;30.4,120,IF(H40&lt;=33.6,120-(H40-30.4)*6.25,IF(H40&lt;45.6,100-(5/0.6)*(H40-33.6),0)))),IF(C40="男",IF((LEFT(H40,1)*60+RIGHT(H40,2))&lt;187,120,IF((LEFT(H40,1)*60+RIGHT(H40,2))&lt;=215,120-((LEFT(H40,1)*60+RIGHT(H40,2))-187)*(5/7),IF((LEFT(H40,1)*60+RIGHT(H40,2))&lt;=315,100-(5/5)*((LEFT(H40,1)*60+RIGHT(H40,2))-215),0))),IF((LEFT(H40,1)*60+RIGHT(H40,2))&lt;172,120,IF((LEFT(H40,1)*60+RIGHT(H40,2))&lt;=200,120-((LEFT(H40,1)*60+RIGHT(H40,2))-172)*(5/7),IF((LEFT(H40,1)*60+RIGHT(H40,2))&lt;300,100-(5/5)*((LEFT(H40,1)*60+RIGHT(H40,2))-200),0)))))),IF(ISBLANK(H40),0,IF(AND(C40="男",G40="引体向上"),IF(H40&gt;=19,120,IF(H40&gt;=11,120-(19-H40)*2.5,IF(H40&gt;=7,100-(11-H40)*5,IF(H40&gt;=1,80-(7-H40)*10,0)))),IF(G40="跳绳",IF(H40&gt;=224,120,IF(H40&gt;=164,120-(5/15)*(224-H40),IF(4&lt;=H40,100-(164-H40)*(5/8),0))),IF(OR(G40="仰卧起坐",G40="仰卧"),IF(H40&gt;=60,120,IF(H40&gt;=40,120-(60-H40),IF(H40&gt;=2,100-(40-H40)*2.5,0))),IF(AND(G40="篮球",C40="男"),IF(H40&lt;=0,0,IF(H40&lt;=14,120,IF(H40&lt;=24,120-(H40-14)*2,IF(H40&lt;=64,100-(H40-24)*2.5,0)))),IF(AND(G40="篮球",C40="女"),IF(H40&lt;=0,0,IF(H40&lt;=18,120,IF(H40&lt;=28,120-(H40-18)*2,IF(H40&lt;=68,100-(H40-28)*2.5,0)))),IF(AND(G40="实心球",C40="男"),IF(H40&gt;=12.6,120,IF(H40&gt;=9.4,120-(12.6-H40)*6.25,IF(5.4&lt;=H40,100-(9.4-H40)*25,0))),IF(AND(G40="实心球",C40="女"),IF(H40&gt;9.6,120,IF(6.4&lt;=H40,120-(9.6-H40)*6.25,IF(H40&gt;=3.4,100-(6.4-H40)*(5/0.15),0))),IF(AND(C40="男",G40="立定跳远"),IF(H40&gt;=2.75,120,IF(H40&gt;2.35,120-(2.75-H40)*50,IF(H40&gt;1.75,100-(2.35-H40)*(5/0.03),0))),IF(AND(C40="女",G40="立定跳远"),IF(H40&gt;=2.27,120,IF(H40&gt;=1.87,120-(2.27-H40)*50,IF(H40&gt;=1.27,100-(1.87-H40)*(5/0.03),0))),IF(C40="男",“男生”,女生))))))))))))</f>
        <v>0</v>
      </c>
      <c r="J40" s="23" t="e">
        <f t="shared" si="0"/>
        <v>#N/A</v>
      </c>
    </row>
    <row r="41" ht="17.6" spans="1:10">
      <c r="A41" s="20">
        <v>39</v>
      </c>
      <c r="B41" s="22"/>
      <c r="C41" s="22"/>
      <c r="D41" s="22"/>
      <c r="E41" s="29"/>
      <c r="F41" s="26" t="e" cm="1">
        <f t="array" ref="F41">IF(C41="男",_xlfn.IFS(OR(D41=200,D41="200米"),_xlfn.IFS(E41&lt;=26.4,120,E41&lt;=28,120-(E41-26.4)*(5/0.8),E41&lt;=41.2,110-(E41-28)*(5/0.6),E41&gt;41.2,0),OR(D41=1000,D41="1000米"),_xlfn.IFS(LEFT(E41,1)*60+RIGHT(E41,2)&lt;=201,120,LEFT(E41,1)*60+RIGHT(E41,2)&lt;=215,120-((LEFT(E41,1)*60+RIGHT(E41,2)-201))*(5/7),(LEFT(E41,1)*60+RIGHT(E41,2)&lt;=325),110-((LEFT(E41,1)*60+RIGHT(E41,2)-215)*(5/5)),(LEFT(E41,1)*60+RIGHT(E41,2)&gt;325),0)),_xlfn.IFS(OR(D41=200,D41="200米"),_xlfn.IFS(E41&lt;=32,120,E41&lt;=33.6,120-(E41-32)*(5/0.8),E41&lt;=46.8,110-(E41-33.6)*(5/0.6),E41&gt;46.8,0),OR(D41=800,D41="800米"),_xlfn.IFS(LEFT(E41,1)*60+RIGHT(E41,2)&lt;=186,120,LEFT(E41,1)*60+RIGHT(E41,2)&lt;=200,120-((LEFT(E41,1)*60+RIGHT(E41,2)-186))*(5/7),(LEFT(E41,1)*60+RIGHT(E41,2)&lt;=310),110-((LEFT(E41,1)*60+RIGHT(E41,2)-200)*(5/5)),(LEFT(E41,1)*60+RIGHT(E41,2)&gt;310),0)))</f>
        <v>#N/A</v>
      </c>
      <c r="G41" s="20"/>
      <c r="H41" s="30"/>
      <c r="I41" s="31">
        <f>IF(ISNUMBER(G41),IF(ISBLANK(H41),0,IF(ISNUMBER(H41),IF(C41="男",IF(H41&lt;24.8,120,IF(H41&lt;=28,120-(H41-24.8)*6.25,IF(H41&lt;=40,100-(5/0.6)*(H41-28),0))),IF(H41&lt;30.4,120,IF(H41&lt;=33.6,120-(H41-30.4)*6.25,IF(H41&lt;45.6,100-(5/0.6)*(H41-33.6),0)))),IF(C41="男",IF((LEFT(H41,1)*60+RIGHT(H41,2))&lt;187,120,IF((LEFT(H41,1)*60+RIGHT(H41,2))&lt;=215,120-((LEFT(H41,1)*60+RIGHT(H41,2))-187)*(5/7),IF((LEFT(H41,1)*60+RIGHT(H41,2))&lt;=315,100-(5/5)*((LEFT(H41,1)*60+RIGHT(H41,2))-215),0))),IF((LEFT(H41,1)*60+RIGHT(H41,2))&lt;172,120,IF((LEFT(H41,1)*60+RIGHT(H41,2))&lt;=200,120-((LEFT(H41,1)*60+RIGHT(H41,2))-172)*(5/7),IF((LEFT(H41,1)*60+RIGHT(H41,2))&lt;300,100-(5/5)*((LEFT(H41,1)*60+RIGHT(H41,2))-200),0)))))),IF(ISBLANK(H41),0,IF(AND(C41="男",G41="引体向上"),IF(H41&gt;=19,120,IF(H41&gt;=11,120-(19-H41)*2.5,IF(H41&gt;=7,100-(11-H41)*5,IF(H41&gt;=1,80-(7-H41)*10,0)))),IF(G41="跳绳",IF(H41&gt;=224,120,IF(H41&gt;=164,120-(5/15)*(224-H41),IF(4&lt;=H41,100-(164-H41)*(5/8),0))),IF(OR(G41="仰卧起坐",G41="仰卧"),IF(H41&gt;=60,120,IF(H41&gt;=40,120-(60-H41),IF(H41&gt;=2,100-(40-H41)*2.5,0))),IF(AND(G41="篮球",C41="男"),IF(H41&lt;=0,0,IF(H41&lt;=14,120,IF(H41&lt;=24,120-(H41-14)*2,IF(H41&lt;=64,100-(H41-24)*2.5,0)))),IF(AND(G41="篮球",C41="女"),IF(H41&lt;=0,0,IF(H41&lt;=18,120,IF(H41&lt;=28,120-(H41-18)*2,IF(H41&lt;=68,100-(H41-28)*2.5,0)))),IF(AND(G41="实心球",C41="男"),IF(H41&gt;=12.6,120,IF(H41&gt;=9.4,120-(12.6-H41)*6.25,IF(5.4&lt;=H41,100-(9.4-H41)*25,0))),IF(AND(G41="实心球",C41="女"),IF(H41&gt;9.6,120,IF(6.4&lt;=H41,120-(9.6-H41)*6.25,IF(H41&gt;=3.4,100-(6.4-H41)*(5/0.15),0))),IF(AND(C41="男",G41="立定跳远"),IF(H41&gt;=2.75,120,IF(H41&gt;2.35,120-(2.75-H41)*50,IF(H41&gt;1.75,100-(2.35-H41)*(5/0.03),0))),IF(AND(C41="女",G41="立定跳远"),IF(H41&gt;=2.27,120,IF(H41&gt;=1.87,120-(2.27-H41)*50,IF(H41&gt;=1.27,100-(1.87-H41)*(5/0.03),0))),IF(C41="男",“男生”,女生))))))))))))</f>
        <v>0</v>
      </c>
      <c r="J41" s="23" t="e">
        <f t="shared" si="0"/>
        <v>#N/A</v>
      </c>
    </row>
    <row r="42" ht="17.6" spans="1:10">
      <c r="A42" s="20">
        <v>40</v>
      </c>
      <c r="B42" s="22"/>
      <c r="C42" s="22"/>
      <c r="D42" s="22"/>
      <c r="E42" s="29"/>
      <c r="F42" s="26" t="e" cm="1">
        <f t="array" ref="F42">IF(C42="男",_xlfn.IFS(OR(D42=200,D42="200米"),_xlfn.IFS(E42&lt;=26.4,120,E42&lt;=28,120-(E42-26.4)*(5/0.8),E42&lt;=41.2,110-(E42-28)*(5/0.6),E42&gt;41.2,0),OR(D42=1000,D42="1000米"),_xlfn.IFS(LEFT(E42,1)*60+RIGHT(E42,2)&lt;=201,120,LEFT(E42,1)*60+RIGHT(E42,2)&lt;=215,120-((LEFT(E42,1)*60+RIGHT(E42,2)-201))*(5/7),(LEFT(E42,1)*60+RIGHT(E42,2)&lt;=325),110-((LEFT(E42,1)*60+RIGHT(E42,2)-215)*(5/5)),(LEFT(E42,1)*60+RIGHT(E42,2)&gt;325),0)),_xlfn.IFS(OR(D42=200,D42="200米"),_xlfn.IFS(E42&lt;=32,120,E42&lt;=33.6,120-(E42-32)*(5/0.8),E42&lt;=46.8,110-(E42-33.6)*(5/0.6),E42&gt;46.8,0),OR(D42=800,D42="800米"),_xlfn.IFS(LEFT(E42,1)*60+RIGHT(E42,2)&lt;=186,120,LEFT(E42,1)*60+RIGHT(E42,2)&lt;=200,120-((LEFT(E42,1)*60+RIGHT(E42,2)-186))*(5/7),(LEFT(E42,1)*60+RIGHT(E42,2)&lt;=310),110-((LEFT(E42,1)*60+RIGHT(E42,2)-200)*(5/5)),(LEFT(E42,1)*60+RIGHT(E42,2)&gt;310),0)))</f>
        <v>#N/A</v>
      </c>
      <c r="G42" s="20"/>
      <c r="H42" s="30"/>
      <c r="I42" s="31">
        <f>IF(ISNUMBER(G42),IF(ISBLANK(H42),0,IF(ISNUMBER(H42),IF(C42="男",IF(H42&lt;24.8,120,IF(H42&lt;=28,120-(H42-24.8)*6.25,IF(H42&lt;=40,100-(5/0.6)*(H42-28),0))),IF(H42&lt;30.4,120,IF(H42&lt;=33.6,120-(H42-30.4)*6.25,IF(H42&lt;45.6,100-(5/0.6)*(H42-33.6),0)))),IF(C42="男",IF((LEFT(H42,1)*60+RIGHT(H42,2))&lt;187,120,IF((LEFT(H42,1)*60+RIGHT(H42,2))&lt;=215,120-((LEFT(H42,1)*60+RIGHT(H42,2))-187)*(5/7),IF((LEFT(H42,1)*60+RIGHT(H42,2))&lt;=315,100-(5/5)*((LEFT(H42,1)*60+RIGHT(H42,2))-215),0))),IF((LEFT(H42,1)*60+RIGHT(H42,2))&lt;172,120,IF((LEFT(H42,1)*60+RIGHT(H42,2))&lt;=200,120-((LEFT(H42,1)*60+RIGHT(H42,2))-172)*(5/7),IF((LEFT(H42,1)*60+RIGHT(H42,2))&lt;300,100-(5/5)*((LEFT(H42,1)*60+RIGHT(H42,2))-200),0)))))),IF(ISBLANK(H42),0,IF(AND(C42="男",G42="引体向上"),IF(H42&gt;=19,120,IF(H42&gt;=11,120-(19-H42)*2.5,IF(H42&gt;=7,100-(11-H42)*5,IF(H42&gt;=1,80-(7-H42)*10,0)))),IF(G42="跳绳",IF(H42&gt;=224,120,IF(H42&gt;=164,120-(5/15)*(224-H42),IF(4&lt;=H42,100-(164-H42)*(5/8),0))),IF(OR(G42="仰卧起坐",G42="仰卧"),IF(H42&gt;=60,120,IF(H42&gt;=40,120-(60-H42),IF(H42&gt;=2,100-(40-H42)*2.5,0))),IF(AND(G42="篮球",C42="男"),IF(H42&lt;=0,0,IF(H42&lt;=14,120,IF(H42&lt;=24,120-(H42-14)*2,IF(H42&lt;=64,100-(H42-24)*2.5,0)))),IF(AND(G42="篮球",C42="女"),IF(H42&lt;=0,0,IF(H42&lt;=18,120,IF(H42&lt;=28,120-(H42-18)*2,IF(H42&lt;=68,100-(H42-28)*2.5,0)))),IF(AND(G42="实心球",C42="男"),IF(H42&gt;=12.6,120,IF(H42&gt;=9.4,120-(12.6-H42)*6.25,IF(5.4&lt;=H42,100-(9.4-H42)*25,0))),IF(AND(G42="实心球",C42="女"),IF(H42&gt;9.6,120,IF(6.4&lt;=H42,120-(9.6-H42)*6.25,IF(H42&gt;=3.4,100-(6.4-H42)*(5/0.15),0))),IF(AND(C42="男",G42="立定跳远"),IF(H42&gt;=2.75,120,IF(H42&gt;2.35,120-(2.75-H42)*50,IF(H42&gt;1.75,100-(2.35-H42)*(5/0.03),0))),IF(AND(C42="女",G42="立定跳远"),IF(H42&gt;=2.27,120,IF(H42&gt;=1.87,120-(2.27-H42)*50,IF(H42&gt;=1.27,100-(1.87-H42)*(5/0.03),0))),IF(C42="男",“男生”,女生))))))))))))</f>
        <v>0</v>
      </c>
      <c r="J42" s="23" t="e">
        <f t="shared" si="0"/>
        <v>#N/A</v>
      </c>
    </row>
    <row r="43" ht="17.6" spans="1:10">
      <c r="A43" s="20">
        <v>41</v>
      </c>
      <c r="B43" s="22"/>
      <c r="C43" s="22"/>
      <c r="D43" s="22"/>
      <c r="E43" s="29"/>
      <c r="F43" s="26" t="e" cm="1">
        <f t="array" ref="F43">IF(C43="男",_xlfn.IFS(OR(D43=200,D43="200米"),_xlfn.IFS(E43&lt;=26.4,120,E43&lt;=28,120-(E43-26.4)*(5/0.8),E43&lt;=41.2,110-(E43-28)*(5/0.6),E43&gt;41.2,0),OR(D43=1000,D43="1000米"),_xlfn.IFS(LEFT(E43,1)*60+RIGHT(E43,2)&lt;=201,120,LEFT(E43,1)*60+RIGHT(E43,2)&lt;=215,120-((LEFT(E43,1)*60+RIGHT(E43,2)-201))*(5/7),(LEFT(E43,1)*60+RIGHT(E43,2)&lt;=325),110-((LEFT(E43,1)*60+RIGHT(E43,2)-215)*(5/5)),(LEFT(E43,1)*60+RIGHT(E43,2)&gt;325),0)),_xlfn.IFS(OR(D43=200,D43="200米"),_xlfn.IFS(E43&lt;=32,120,E43&lt;=33.6,120-(E43-32)*(5/0.8),E43&lt;=46.8,110-(E43-33.6)*(5/0.6),E43&gt;46.8,0),OR(D43=800,D43="800米"),_xlfn.IFS(LEFT(E43,1)*60+RIGHT(E43,2)&lt;=186,120,LEFT(E43,1)*60+RIGHT(E43,2)&lt;=200,120-((LEFT(E43,1)*60+RIGHT(E43,2)-186))*(5/7),(LEFT(E43,1)*60+RIGHT(E43,2)&lt;=310),110-((LEFT(E43,1)*60+RIGHT(E43,2)-200)*(5/5)),(LEFT(E43,1)*60+RIGHT(E43,2)&gt;310),0)))</f>
        <v>#N/A</v>
      </c>
      <c r="G43" s="20"/>
      <c r="H43" s="30"/>
      <c r="I43" s="31">
        <f>IF(ISNUMBER(G43),IF(ISBLANK(H43),0,IF(ISNUMBER(H43),IF(C43="男",IF(H43&lt;24.8,120,IF(H43&lt;=28,120-(H43-24.8)*6.25,IF(H43&lt;=40,100-(5/0.6)*(H43-28),0))),IF(H43&lt;30.4,120,IF(H43&lt;=33.6,120-(H43-30.4)*6.25,IF(H43&lt;45.6,100-(5/0.6)*(H43-33.6),0)))),IF(C43="男",IF((LEFT(H43,1)*60+RIGHT(H43,2))&lt;187,120,IF((LEFT(H43,1)*60+RIGHT(H43,2))&lt;=215,120-((LEFT(H43,1)*60+RIGHT(H43,2))-187)*(5/7),IF((LEFT(H43,1)*60+RIGHT(H43,2))&lt;=315,100-(5/5)*((LEFT(H43,1)*60+RIGHT(H43,2))-215),0))),IF((LEFT(H43,1)*60+RIGHT(H43,2))&lt;172,120,IF((LEFT(H43,1)*60+RIGHT(H43,2))&lt;=200,120-((LEFT(H43,1)*60+RIGHT(H43,2))-172)*(5/7),IF((LEFT(H43,1)*60+RIGHT(H43,2))&lt;300,100-(5/5)*((LEFT(H43,1)*60+RIGHT(H43,2))-200),0)))))),IF(ISBLANK(H43),0,IF(AND(C43="男",G43="引体向上"),IF(H43&gt;=19,120,IF(H43&gt;=11,120-(19-H43)*2.5,IF(H43&gt;=7,100-(11-H43)*5,IF(H43&gt;=1,80-(7-H43)*10,0)))),IF(G43="跳绳",IF(H43&gt;=224,120,IF(H43&gt;=164,120-(5/15)*(224-H43),IF(4&lt;=H43,100-(164-H43)*(5/8),0))),IF(OR(G43="仰卧起坐",G43="仰卧"),IF(H43&gt;=60,120,IF(H43&gt;=40,120-(60-H43),IF(H43&gt;=2,100-(40-H43)*2.5,0))),IF(AND(G43="篮球",C43="男"),IF(H43&lt;=0,0,IF(H43&lt;=14,120,IF(H43&lt;=24,120-(H43-14)*2,IF(H43&lt;=64,100-(H43-24)*2.5,0)))),IF(AND(G43="篮球",C43="女"),IF(H43&lt;=0,0,IF(H43&lt;=18,120,IF(H43&lt;=28,120-(H43-18)*2,IF(H43&lt;=68,100-(H43-28)*2.5,0)))),IF(AND(G43="实心球",C43="男"),IF(H43&gt;=12.6,120,IF(H43&gt;=9.4,120-(12.6-H43)*6.25,IF(5.4&lt;=H43,100-(9.4-H43)*25,0))),IF(AND(G43="实心球",C43="女"),IF(H43&gt;9.6,120,IF(6.4&lt;=H43,120-(9.6-H43)*6.25,IF(H43&gt;=3.4,100-(6.4-H43)*(5/0.15),0))),IF(AND(C43="男",G43="立定跳远"),IF(H43&gt;=2.75,120,IF(H43&gt;2.35,120-(2.75-H43)*50,IF(H43&gt;1.75,100-(2.35-H43)*(5/0.03),0))),IF(AND(C43="女",G43="立定跳远"),IF(H43&gt;=2.27,120,IF(H43&gt;=1.87,120-(2.27-H43)*50,IF(H43&gt;=1.27,100-(1.87-H43)*(5/0.03),0))),IF(C43="男",“男生”,女生))))))))))))</f>
        <v>0</v>
      </c>
      <c r="J43" s="23" t="e">
        <f t="shared" si="0"/>
        <v>#N/A</v>
      </c>
    </row>
    <row r="44" ht="17.6" spans="1:10">
      <c r="A44" s="20">
        <v>42</v>
      </c>
      <c r="B44" s="22"/>
      <c r="C44" s="22"/>
      <c r="D44" s="22"/>
      <c r="E44" s="29"/>
      <c r="F44" s="26" t="e" cm="1">
        <f t="array" ref="F44">IF(C44="男",_xlfn.IFS(OR(D44=200,D44="200米"),_xlfn.IFS(E44&lt;=26.4,120,E44&lt;=28,120-(E44-26.4)*(5/0.8),E44&lt;=41.2,110-(E44-28)*(5/0.6),E44&gt;41.2,0),OR(D44=1000,D44="1000米"),_xlfn.IFS(LEFT(E44,1)*60+RIGHT(E44,2)&lt;=201,120,LEFT(E44,1)*60+RIGHT(E44,2)&lt;=215,120-((LEFT(E44,1)*60+RIGHT(E44,2)-201))*(5/7),(LEFT(E44,1)*60+RIGHT(E44,2)&lt;=325),110-((LEFT(E44,1)*60+RIGHT(E44,2)-215)*(5/5)),(LEFT(E44,1)*60+RIGHT(E44,2)&gt;325),0)),_xlfn.IFS(OR(D44=200,D44="200米"),_xlfn.IFS(E44&lt;=32,120,E44&lt;=33.6,120-(E44-32)*(5/0.8),E44&lt;=46.8,110-(E44-33.6)*(5/0.6),E44&gt;46.8,0),OR(D44=800,D44="800米"),_xlfn.IFS(LEFT(E44,1)*60+RIGHT(E44,2)&lt;=186,120,LEFT(E44,1)*60+RIGHT(E44,2)&lt;=200,120-((LEFT(E44,1)*60+RIGHT(E44,2)-186))*(5/7),(LEFT(E44,1)*60+RIGHT(E44,2)&lt;=310),110-((LEFT(E44,1)*60+RIGHT(E44,2)-200)*(5/5)),(LEFT(E44,1)*60+RIGHT(E44,2)&gt;310),0)))</f>
        <v>#N/A</v>
      </c>
      <c r="G44" s="20"/>
      <c r="H44" s="30"/>
      <c r="I44" s="31">
        <f>IF(ISNUMBER(G44),IF(ISBLANK(H44),0,IF(ISNUMBER(H44),IF(C44="男",IF(H44&lt;24.8,120,IF(H44&lt;=28,120-(H44-24.8)*6.25,IF(H44&lt;=40,100-(5/0.6)*(H44-28),0))),IF(H44&lt;30.4,120,IF(H44&lt;=33.6,120-(H44-30.4)*6.25,IF(H44&lt;45.6,100-(5/0.6)*(H44-33.6),0)))),IF(C44="男",IF((LEFT(H44,1)*60+RIGHT(H44,2))&lt;187,120,IF((LEFT(H44,1)*60+RIGHT(H44,2))&lt;=215,120-((LEFT(H44,1)*60+RIGHT(H44,2))-187)*(5/7),IF((LEFT(H44,1)*60+RIGHT(H44,2))&lt;=315,100-(5/5)*((LEFT(H44,1)*60+RIGHT(H44,2))-215),0))),IF((LEFT(H44,1)*60+RIGHT(H44,2))&lt;172,120,IF((LEFT(H44,1)*60+RIGHT(H44,2))&lt;=200,120-((LEFT(H44,1)*60+RIGHT(H44,2))-172)*(5/7),IF((LEFT(H44,1)*60+RIGHT(H44,2))&lt;300,100-(5/5)*((LEFT(H44,1)*60+RIGHT(H44,2))-200),0)))))),IF(ISBLANK(H44),0,IF(AND(C44="男",G44="引体向上"),IF(H44&gt;=19,120,IF(H44&gt;=11,120-(19-H44)*2.5,IF(H44&gt;=7,100-(11-H44)*5,IF(H44&gt;=1,80-(7-H44)*10,0)))),IF(G44="跳绳",IF(H44&gt;=224,120,IF(H44&gt;=164,120-(5/15)*(224-H44),IF(4&lt;=H44,100-(164-H44)*(5/8),0))),IF(OR(G44="仰卧起坐",G44="仰卧"),IF(H44&gt;=60,120,IF(H44&gt;=40,120-(60-H44),IF(H44&gt;=2,100-(40-H44)*2.5,0))),IF(AND(G44="篮球",C44="男"),IF(H44&lt;=0,0,IF(H44&lt;=14,120,IF(H44&lt;=24,120-(H44-14)*2,IF(H44&lt;=64,100-(H44-24)*2.5,0)))),IF(AND(G44="篮球",C44="女"),IF(H44&lt;=0,0,IF(H44&lt;=18,120,IF(H44&lt;=28,120-(H44-18)*2,IF(H44&lt;=68,100-(H44-28)*2.5,0)))),IF(AND(G44="实心球",C44="男"),IF(H44&gt;=12.6,120,IF(H44&gt;=9.4,120-(12.6-H44)*6.25,IF(5.4&lt;=H44,100-(9.4-H44)*25,0))),IF(AND(G44="实心球",C44="女"),IF(H44&gt;9.6,120,IF(6.4&lt;=H44,120-(9.6-H44)*6.25,IF(H44&gt;=3.4,100-(6.4-H44)*(5/0.15),0))),IF(AND(C44="男",G44="立定跳远"),IF(H44&gt;=2.75,120,IF(H44&gt;2.35,120-(2.75-H44)*50,IF(H44&gt;1.75,100-(2.35-H44)*(5/0.03),0))),IF(AND(C44="女",G44="立定跳远"),IF(H44&gt;=2.27,120,IF(H44&gt;=1.87,120-(2.27-H44)*50,IF(H44&gt;=1.27,100-(1.87-H44)*(5/0.03),0))),IF(C44="男",“男生”,女生))))))))))))</f>
        <v>0</v>
      </c>
      <c r="J44" s="23" t="e">
        <f t="shared" si="0"/>
        <v>#N/A</v>
      </c>
    </row>
    <row r="45" ht="17.6" spans="1:10">
      <c r="A45" s="20">
        <v>43</v>
      </c>
      <c r="B45" s="22"/>
      <c r="C45" s="22"/>
      <c r="D45" s="22"/>
      <c r="E45" s="29"/>
      <c r="F45" s="26" t="e" cm="1">
        <f t="array" ref="F45">IF(C45="男",_xlfn.IFS(OR(D45=200,D45="200米"),_xlfn.IFS(E45&lt;=26.4,120,E45&lt;=28,120-(E45-26.4)*(5/0.8),E45&lt;=41.2,110-(E45-28)*(5/0.6),E45&gt;41.2,0),OR(D45=1000,D45="1000米"),_xlfn.IFS(LEFT(E45,1)*60+RIGHT(E45,2)&lt;=201,120,LEFT(E45,1)*60+RIGHT(E45,2)&lt;=215,120-((LEFT(E45,1)*60+RIGHT(E45,2)-201))*(5/7),(LEFT(E45,1)*60+RIGHT(E45,2)&lt;=325),110-((LEFT(E45,1)*60+RIGHT(E45,2)-215)*(5/5)),(LEFT(E45,1)*60+RIGHT(E45,2)&gt;325),0)),_xlfn.IFS(OR(D45=200,D45="200米"),_xlfn.IFS(E45&lt;=32,120,E45&lt;=33.6,120-(E45-32)*(5/0.8),E45&lt;=46.8,110-(E45-33.6)*(5/0.6),E45&gt;46.8,0),OR(D45=800,D45="800米"),_xlfn.IFS(LEFT(E45,1)*60+RIGHT(E45,2)&lt;=186,120,LEFT(E45,1)*60+RIGHT(E45,2)&lt;=200,120-((LEFT(E45,1)*60+RIGHT(E45,2)-186))*(5/7),(LEFT(E45,1)*60+RIGHT(E45,2)&lt;=310),110-((LEFT(E45,1)*60+RIGHT(E45,2)-200)*(5/5)),(LEFT(E45,1)*60+RIGHT(E45,2)&gt;310),0)))</f>
        <v>#N/A</v>
      </c>
      <c r="G45" s="20"/>
      <c r="H45" s="30"/>
      <c r="I45" s="31">
        <f>IF(ISNUMBER(G45),IF(ISBLANK(H45),0,IF(ISNUMBER(H45),IF(C45="男",IF(H45&lt;24.8,120,IF(H45&lt;=28,120-(H45-24.8)*6.25,IF(H45&lt;=40,100-(5/0.6)*(H45-28),0))),IF(H45&lt;30.4,120,IF(H45&lt;=33.6,120-(H45-30.4)*6.25,IF(H45&lt;45.6,100-(5/0.6)*(H45-33.6),0)))),IF(C45="男",IF((LEFT(H45,1)*60+RIGHT(H45,2))&lt;187,120,IF((LEFT(H45,1)*60+RIGHT(H45,2))&lt;=215,120-((LEFT(H45,1)*60+RIGHT(H45,2))-187)*(5/7),IF((LEFT(H45,1)*60+RIGHT(H45,2))&lt;=315,100-(5/5)*((LEFT(H45,1)*60+RIGHT(H45,2))-215),0))),IF((LEFT(H45,1)*60+RIGHT(H45,2))&lt;172,120,IF((LEFT(H45,1)*60+RIGHT(H45,2))&lt;=200,120-((LEFT(H45,1)*60+RIGHT(H45,2))-172)*(5/7),IF((LEFT(H45,1)*60+RIGHT(H45,2))&lt;300,100-(5/5)*((LEFT(H45,1)*60+RIGHT(H45,2))-200),0)))))),IF(ISBLANK(H45),0,IF(AND(C45="男",G45="引体向上"),IF(H45&gt;=19,120,IF(H45&gt;=11,120-(19-H45)*2.5,IF(H45&gt;=7,100-(11-H45)*5,IF(H45&gt;=1,80-(7-H45)*10,0)))),IF(G45="跳绳",IF(H45&gt;=224,120,IF(H45&gt;=164,120-(5/15)*(224-H45),IF(4&lt;=H45,100-(164-H45)*(5/8),0))),IF(OR(G45="仰卧起坐",G45="仰卧"),IF(H45&gt;=60,120,IF(H45&gt;=40,120-(60-H45),IF(H45&gt;=2,100-(40-H45)*2.5,0))),IF(AND(G45="篮球",C45="男"),IF(H45&lt;=0,0,IF(H45&lt;=14,120,IF(H45&lt;=24,120-(H45-14)*2,IF(H45&lt;=64,100-(H45-24)*2.5,0)))),IF(AND(G45="篮球",C45="女"),IF(H45&lt;=0,0,IF(H45&lt;=18,120,IF(H45&lt;=28,120-(H45-18)*2,IF(H45&lt;=68,100-(H45-28)*2.5,0)))),IF(AND(G45="实心球",C45="男"),IF(H45&gt;=12.6,120,IF(H45&gt;=9.4,120-(12.6-H45)*6.25,IF(5.4&lt;=H45,100-(9.4-H45)*25,0))),IF(AND(G45="实心球",C45="女"),IF(H45&gt;9.6,120,IF(6.4&lt;=H45,120-(9.6-H45)*6.25,IF(H45&gt;=3.4,100-(6.4-H45)*(5/0.15),0))),IF(AND(C45="男",G45="立定跳远"),IF(H45&gt;=2.75,120,IF(H45&gt;2.35,120-(2.75-H45)*50,IF(H45&gt;1.75,100-(2.35-H45)*(5/0.03),0))),IF(AND(C45="女",G45="立定跳远"),IF(H45&gt;=2.27,120,IF(H45&gt;=1.87,120-(2.27-H45)*50,IF(H45&gt;=1.27,100-(1.87-H45)*(5/0.03),0))),IF(C45="男",“男生”,女生))))))))))))</f>
        <v>0</v>
      </c>
      <c r="J45" s="23" t="e">
        <f t="shared" si="0"/>
        <v>#N/A</v>
      </c>
    </row>
    <row r="46" ht="17.6" spans="1:10">
      <c r="A46" s="20">
        <v>44</v>
      </c>
      <c r="B46" s="22"/>
      <c r="C46" s="22"/>
      <c r="D46" s="22"/>
      <c r="E46" s="29"/>
      <c r="F46" s="26" t="e" cm="1">
        <f t="array" ref="F46">IF(C46="男",_xlfn.IFS(OR(D46=200,D46="200米"),_xlfn.IFS(E46&lt;=26.4,120,E46&lt;=28,120-(E46-26.4)*(5/0.8),E46&lt;=41.2,110-(E46-28)*(5/0.6),E46&gt;41.2,0),OR(D46=1000,D46="1000米"),_xlfn.IFS(LEFT(E46,1)*60+RIGHT(E46,2)&lt;=201,120,LEFT(E46,1)*60+RIGHT(E46,2)&lt;=215,120-((LEFT(E46,1)*60+RIGHT(E46,2)-201))*(5/7),(LEFT(E46,1)*60+RIGHT(E46,2)&lt;=325),110-((LEFT(E46,1)*60+RIGHT(E46,2)-215)*(5/5)),(LEFT(E46,1)*60+RIGHT(E46,2)&gt;325),0)),_xlfn.IFS(OR(D46=200,D46="200米"),_xlfn.IFS(E46&lt;=32,120,E46&lt;=33.6,120-(E46-32)*(5/0.8),E46&lt;=46.8,110-(E46-33.6)*(5/0.6),E46&gt;46.8,0),OR(D46=800,D46="800米"),_xlfn.IFS(LEFT(E46,1)*60+RIGHT(E46,2)&lt;=186,120,LEFT(E46,1)*60+RIGHT(E46,2)&lt;=200,120-((LEFT(E46,1)*60+RIGHT(E46,2)-186))*(5/7),(LEFT(E46,1)*60+RIGHT(E46,2)&lt;=310),110-((LEFT(E46,1)*60+RIGHT(E46,2)-200)*(5/5)),(LEFT(E46,1)*60+RIGHT(E46,2)&gt;310),0)))</f>
        <v>#N/A</v>
      </c>
      <c r="G46" s="20"/>
      <c r="H46" s="30"/>
      <c r="I46" s="31">
        <f>IF(ISNUMBER(G46),IF(ISBLANK(H46),0,IF(ISNUMBER(H46),IF(C46="男",IF(H46&lt;24.8,120,IF(H46&lt;=28,120-(H46-24.8)*6.25,IF(H46&lt;=40,100-(5/0.6)*(H46-28),0))),IF(H46&lt;30.4,120,IF(H46&lt;=33.6,120-(H46-30.4)*6.25,IF(H46&lt;45.6,100-(5/0.6)*(H46-33.6),0)))),IF(C46="男",IF((LEFT(H46,1)*60+RIGHT(H46,2))&lt;187,120,IF((LEFT(H46,1)*60+RIGHT(H46,2))&lt;=215,120-((LEFT(H46,1)*60+RIGHT(H46,2))-187)*(5/7),IF((LEFT(H46,1)*60+RIGHT(H46,2))&lt;=315,100-(5/5)*((LEFT(H46,1)*60+RIGHT(H46,2))-215),0))),IF((LEFT(H46,1)*60+RIGHT(H46,2))&lt;172,120,IF((LEFT(H46,1)*60+RIGHT(H46,2))&lt;=200,120-((LEFT(H46,1)*60+RIGHT(H46,2))-172)*(5/7),IF((LEFT(H46,1)*60+RIGHT(H46,2))&lt;300,100-(5/5)*((LEFT(H46,1)*60+RIGHT(H46,2))-200),0)))))),IF(ISBLANK(H46),0,IF(AND(C46="男",G46="引体向上"),IF(H46&gt;=19,120,IF(H46&gt;=11,120-(19-H46)*2.5,IF(H46&gt;=7,100-(11-H46)*5,IF(H46&gt;=1,80-(7-H46)*10,0)))),IF(G46="跳绳",IF(H46&gt;=224,120,IF(H46&gt;=164,120-(5/15)*(224-H46),IF(4&lt;=H46,100-(164-H46)*(5/8),0))),IF(OR(G46="仰卧起坐",G46="仰卧"),IF(H46&gt;=60,120,IF(H46&gt;=40,120-(60-H46),IF(H46&gt;=2,100-(40-H46)*2.5,0))),IF(AND(G46="篮球",C46="男"),IF(H46&lt;=0,0,IF(H46&lt;=14,120,IF(H46&lt;=24,120-(H46-14)*2,IF(H46&lt;=64,100-(H46-24)*2.5,0)))),IF(AND(G46="篮球",C46="女"),IF(H46&lt;=0,0,IF(H46&lt;=18,120,IF(H46&lt;=28,120-(H46-18)*2,IF(H46&lt;=68,100-(H46-28)*2.5,0)))),IF(AND(G46="实心球",C46="男"),IF(H46&gt;=12.6,120,IF(H46&gt;=9.4,120-(12.6-H46)*6.25,IF(5.4&lt;=H46,100-(9.4-H46)*25,0))),IF(AND(G46="实心球",C46="女"),IF(H46&gt;9.6,120,IF(6.4&lt;=H46,120-(9.6-H46)*6.25,IF(H46&gt;=3.4,100-(6.4-H46)*(5/0.15),0))),IF(AND(C46="男",G46="立定跳远"),IF(H46&gt;=2.75,120,IF(H46&gt;2.35,120-(2.75-H46)*50,IF(H46&gt;1.75,100-(2.35-H46)*(5/0.03),0))),IF(AND(C46="女",G46="立定跳远"),IF(H46&gt;=2.27,120,IF(H46&gt;=1.87,120-(2.27-H46)*50,IF(H46&gt;=1.27,100-(1.87-H46)*(5/0.03),0))),IF(C46="男",“男生”,女生))))))))))))</f>
        <v>0</v>
      </c>
      <c r="J46" s="23" t="e">
        <f t="shared" si="0"/>
        <v>#N/A</v>
      </c>
    </row>
    <row r="47" ht="17.6" spans="1:10">
      <c r="A47" s="20">
        <v>45</v>
      </c>
      <c r="B47" s="22"/>
      <c r="C47" s="22"/>
      <c r="D47" s="22"/>
      <c r="E47" s="29"/>
      <c r="F47" s="26" t="e" cm="1">
        <f t="array" ref="F47">IF(C47="男",_xlfn.IFS(OR(D47=200,D47="200米"),_xlfn.IFS(E47&lt;=26.4,120,E47&lt;=28,120-(E47-26.4)*(5/0.8),E47&lt;=41.2,110-(E47-28)*(5/0.6),E47&gt;41.2,0),OR(D47=1000,D47="1000米"),_xlfn.IFS(LEFT(E47,1)*60+RIGHT(E47,2)&lt;=201,120,LEFT(E47,1)*60+RIGHT(E47,2)&lt;=215,120-((LEFT(E47,1)*60+RIGHT(E47,2)-201))*(5/7),(LEFT(E47,1)*60+RIGHT(E47,2)&lt;=325),110-((LEFT(E47,1)*60+RIGHT(E47,2)-215)*(5/5)),(LEFT(E47,1)*60+RIGHT(E47,2)&gt;325),0)),_xlfn.IFS(OR(D47=200,D47="200米"),_xlfn.IFS(E47&lt;=32,120,E47&lt;=33.6,120-(E47-32)*(5/0.8),E47&lt;=46.8,110-(E47-33.6)*(5/0.6),E47&gt;46.8,0),OR(D47=800,D47="800米"),_xlfn.IFS(LEFT(E47,1)*60+RIGHT(E47,2)&lt;=186,120,LEFT(E47,1)*60+RIGHT(E47,2)&lt;=200,120-((LEFT(E47,1)*60+RIGHT(E47,2)-186))*(5/7),(LEFT(E47,1)*60+RIGHT(E47,2)&lt;=310),110-((LEFT(E47,1)*60+RIGHT(E47,2)-200)*(5/5)),(LEFT(E47,1)*60+RIGHT(E47,2)&gt;310),0)))</f>
        <v>#N/A</v>
      </c>
      <c r="G47" s="20"/>
      <c r="H47" s="30"/>
      <c r="I47" s="31">
        <f>IF(ISNUMBER(G47),IF(ISBLANK(H47),0,IF(ISNUMBER(H47),IF(C47="男",IF(H47&lt;24.8,120,IF(H47&lt;=28,120-(H47-24.8)*6.25,IF(H47&lt;=40,100-(5/0.6)*(H47-28),0))),IF(H47&lt;30.4,120,IF(H47&lt;=33.6,120-(H47-30.4)*6.25,IF(H47&lt;45.6,100-(5/0.6)*(H47-33.6),0)))),IF(C47="男",IF((LEFT(H47,1)*60+RIGHT(H47,2))&lt;187,120,IF((LEFT(H47,1)*60+RIGHT(H47,2))&lt;=215,120-((LEFT(H47,1)*60+RIGHT(H47,2))-187)*(5/7),IF((LEFT(H47,1)*60+RIGHT(H47,2))&lt;=315,100-(5/5)*((LEFT(H47,1)*60+RIGHT(H47,2))-215),0))),IF((LEFT(H47,1)*60+RIGHT(H47,2))&lt;172,120,IF((LEFT(H47,1)*60+RIGHT(H47,2))&lt;=200,120-((LEFT(H47,1)*60+RIGHT(H47,2))-172)*(5/7),IF((LEFT(H47,1)*60+RIGHT(H47,2))&lt;300,100-(5/5)*((LEFT(H47,1)*60+RIGHT(H47,2))-200),0)))))),IF(ISBLANK(H47),0,IF(AND(C47="男",G47="引体向上"),IF(H47&gt;=19,120,IF(H47&gt;=11,120-(19-H47)*2.5,IF(H47&gt;=7,100-(11-H47)*5,IF(H47&gt;=1,80-(7-H47)*10,0)))),IF(G47="跳绳",IF(H47&gt;=224,120,IF(H47&gt;=164,120-(5/15)*(224-H47),IF(4&lt;=H47,100-(164-H47)*(5/8),0))),IF(OR(G47="仰卧起坐",G47="仰卧"),IF(H47&gt;=60,120,IF(H47&gt;=40,120-(60-H47),IF(H47&gt;=2,100-(40-H47)*2.5,0))),IF(AND(G47="篮球",C47="男"),IF(H47&lt;=0,0,IF(H47&lt;=14,120,IF(H47&lt;=24,120-(H47-14)*2,IF(H47&lt;=64,100-(H47-24)*2.5,0)))),IF(AND(G47="篮球",C47="女"),IF(H47&lt;=0,0,IF(H47&lt;=18,120,IF(H47&lt;=28,120-(H47-18)*2,IF(H47&lt;=68,100-(H47-28)*2.5,0)))),IF(AND(G47="实心球",C47="男"),IF(H47&gt;=12.6,120,IF(H47&gt;=9.4,120-(12.6-H47)*6.25,IF(5.4&lt;=H47,100-(9.4-H47)*25,0))),IF(AND(G47="实心球",C47="女"),IF(H47&gt;9.6,120,IF(6.4&lt;=H47,120-(9.6-H47)*6.25,IF(H47&gt;=3.4,100-(6.4-H47)*(5/0.15),0))),IF(AND(C47="男",G47="立定跳远"),IF(H47&gt;=2.75,120,IF(H47&gt;2.35,120-(2.75-H47)*50,IF(H47&gt;1.75,100-(2.35-H47)*(5/0.03),0))),IF(AND(C47="女",G47="立定跳远"),IF(H47&gt;=2.27,120,IF(H47&gt;=1.87,120-(2.27-H47)*50,IF(H47&gt;=1.27,100-(1.87-H47)*(5/0.03),0))),IF(C47="男",“男生”,女生))))))))))))</f>
        <v>0</v>
      </c>
      <c r="J47" s="23" t="e">
        <f t="shared" si="0"/>
        <v>#N/A</v>
      </c>
    </row>
    <row r="48" ht="17.6" spans="1:10">
      <c r="A48" s="20">
        <v>46</v>
      </c>
      <c r="B48" s="22"/>
      <c r="C48" s="22"/>
      <c r="D48" s="22"/>
      <c r="E48" s="29"/>
      <c r="F48" s="26" t="e" cm="1">
        <f t="array" ref="F48">IF(C48="男",_xlfn.IFS(OR(D48=200,D48="200米"),_xlfn.IFS(E48&lt;=26.4,120,E48&lt;=28,120-(E48-26.4)*(5/0.8),E48&lt;=41.2,110-(E48-28)*(5/0.6),E48&gt;41.2,0),OR(D48=1000,D48="1000米"),_xlfn.IFS(LEFT(E48,1)*60+RIGHT(E48,2)&lt;=201,120,LEFT(E48,1)*60+RIGHT(E48,2)&lt;=215,120-((LEFT(E48,1)*60+RIGHT(E48,2)-201))*(5/7),(LEFT(E48,1)*60+RIGHT(E48,2)&lt;=325),110-((LEFT(E48,1)*60+RIGHT(E48,2)-215)*(5/5)),(LEFT(E48,1)*60+RIGHT(E48,2)&gt;325),0)),_xlfn.IFS(OR(D48=200,D48="200米"),_xlfn.IFS(E48&lt;=32,120,E48&lt;=33.6,120-(E48-32)*(5/0.8),E48&lt;=46.8,110-(E48-33.6)*(5/0.6),E48&gt;46.8,0),OR(D48=800,D48="800米"),_xlfn.IFS(LEFT(E48,1)*60+RIGHT(E48,2)&lt;=186,120,LEFT(E48,1)*60+RIGHT(E48,2)&lt;=200,120-((LEFT(E48,1)*60+RIGHT(E48,2)-186))*(5/7),(LEFT(E48,1)*60+RIGHT(E48,2)&lt;=310),110-((LEFT(E48,1)*60+RIGHT(E48,2)-200)*(5/5)),(LEFT(E48,1)*60+RIGHT(E48,2)&gt;310),0)))</f>
        <v>#N/A</v>
      </c>
      <c r="G48" s="20"/>
      <c r="H48" s="30"/>
      <c r="I48" s="31">
        <f>IF(ISNUMBER(G48),IF(ISBLANK(H48),0,IF(ISNUMBER(H48),IF(C48="男",IF(H48&lt;24.8,120,IF(H48&lt;=28,120-(H48-24.8)*6.25,IF(H48&lt;=40,100-(5/0.6)*(H48-28),0))),IF(H48&lt;30.4,120,IF(H48&lt;=33.6,120-(H48-30.4)*6.25,IF(H48&lt;45.6,100-(5/0.6)*(H48-33.6),0)))),IF(C48="男",IF((LEFT(H48,1)*60+RIGHT(H48,2))&lt;187,120,IF((LEFT(H48,1)*60+RIGHT(H48,2))&lt;=215,120-((LEFT(H48,1)*60+RIGHT(H48,2))-187)*(5/7),IF((LEFT(H48,1)*60+RIGHT(H48,2))&lt;=315,100-(5/5)*((LEFT(H48,1)*60+RIGHT(H48,2))-215),0))),IF((LEFT(H48,1)*60+RIGHT(H48,2))&lt;172,120,IF((LEFT(H48,1)*60+RIGHT(H48,2))&lt;=200,120-((LEFT(H48,1)*60+RIGHT(H48,2))-172)*(5/7),IF((LEFT(H48,1)*60+RIGHT(H48,2))&lt;300,100-(5/5)*((LEFT(H48,1)*60+RIGHT(H48,2))-200),0)))))),IF(ISBLANK(H48),0,IF(AND(C48="男",G48="引体向上"),IF(H48&gt;=19,120,IF(H48&gt;=11,120-(19-H48)*2.5,IF(H48&gt;=7,100-(11-H48)*5,IF(H48&gt;=1,80-(7-H48)*10,0)))),IF(G48="跳绳",IF(H48&gt;=224,120,IF(H48&gt;=164,120-(5/15)*(224-H48),IF(4&lt;=H48,100-(164-H48)*(5/8),0))),IF(OR(G48="仰卧起坐",G48="仰卧"),IF(H48&gt;=60,120,IF(H48&gt;=40,120-(60-H48),IF(H48&gt;=2,100-(40-H48)*2.5,0))),IF(AND(G48="篮球",C48="男"),IF(H48&lt;=0,0,IF(H48&lt;=14,120,IF(H48&lt;=24,120-(H48-14)*2,IF(H48&lt;=64,100-(H48-24)*2.5,0)))),IF(AND(G48="篮球",C48="女"),IF(H48&lt;=0,0,IF(H48&lt;=18,120,IF(H48&lt;=28,120-(H48-18)*2,IF(H48&lt;=68,100-(H48-28)*2.5,0)))),IF(AND(G48="实心球",C48="男"),IF(H48&gt;=12.6,120,IF(H48&gt;=9.4,120-(12.6-H48)*6.25,IF(5.4&lt;=H48,100-(9.4-H48)*25,0))),IF(AND(G48="实心球",C48="女"),IF(H48&gt;9.6,120,IF(6.4&lt;=H48,120-(9.6-H48)*6.25,IF(H48&gt;=3.4,100-(6.4-H48)*(5/0.15),0))),IF(AND(C48="男",G48="立定跳远"),IF(H48&gt;=2.75,120,IF(H48&gt;2.35,120-(2.75-H48)*50,IF(H48&gt;1.75,100-(2.35-H48)*(5/0.03),0))),IF(AND(C48="女",G48="立定跳远"),IF(H48&gt;=2.27,120,IF(H48&gt;=1.87,120-(2.27-H48)*50,IF(H48&gt;=1.27,100-(1.87-H48)*(5/0.03),0))),IF(C48="男",“男生”,女生))))))))))))</f>
        <v>0</v>
      </c>
      <c r="J48" s="23" t="e">
        <f t="shared" si="0"/>
        <v>#N/A</v>
      </c>
    </row>
    <row r="49" ht="17.6" spans="1:10">
      <c r="A49" s="20">
        <v>47</v>
      </c>
      <c r="B49" s="22"/>
      <c r="C49" s="22"/>
      <c r="D49" s="22"/>
      <c r="E49" s="29"/>
      <c r="F49" s="26" t="e" cm="1">
        <f t="array" ref="F49">IF(C49="男",_xlfn.IFS(OR(D49=200,D49="200米"),_xlfn.IFS(E49&lt;=26.4,120,E49&lt;=28,120-(E49-26.4)*(5/0.8),E49&lt;=41.2,110-(E49-28)*(5/0.6),E49&gt;41.2,0),OR(D49=1000,D49="1000米"),_xlfn.IFS(LEFT(E49,1)*60+RIGHT(E49,2)&lt;=201,120,LEFT(E49,1)*60+RIGHT(E49,2)&lt;=215,120-((LEFT(E49,1)*60+RIGHT(E49,2)-201))*(5/7),(LEFT(E49,1)*60+RIGHT(E49,2)&lt;=325),110-((LEFT(E49,1)*60+RIGHT(E49,2)-215)*(5/5)),(LEFT(E49,1)*60+RIGHT(E49,2)&gt;325),0)),_xlfn.IFS(OR(D49=200,D49="200米"),_xlfn.IFS(E49&lt;=32,120,E49&lt;=33.6,120-(E49-32)*(5/0.8),E49&lt;=46.8,110-(E49-33.6)*(5/0.6),E49&gt;46.8,0),OR(D49=800,D49="800米"),_xlfn.IFS(LEFT(E49,1)*60+RIGHT(E49,2)&lt;=186,120,LEFT(E49,1)*60+RIGHT(E49,2)&lt;=200,120-((LEFT(E49,1)*60+RIGHT(E49,2)-186))*(5/7),(LEFT(E49,1)*60+RIGHT(E49,2)&lt;=310),110-((LEFT(E49,1)*60+RIGHT(E49,2)-200)*(5/5)),(LEFT(E49,1)*60+RIGHT(E49,2)&gt;310),0)))</f>
        <v>#N/A</v>
      </c>
      <c r="G49" s="20"/>
      <c r="H49" s="30"/>
      <c r="I49" s="31">
        <f>IF(ISNUMBER(G49),IF(ISBLANK(H49),0,IF(ISNUMBER(H49),IF(C49="男",IF(H49&lt;24.8,120,IF(H49&lt;=28,120-(H49-24.8)*6.25,IF(H49&lt;=40,100-(5/0.6)*(H49-28),0))),IF(H49&lt;30.4,120,IF(H49&lt;=33.6,120-(H49-30.4)*6.25,IF(H49&lt;45.6,100-(5/0.6)*(H49-33.6),0)))),IF(C49="男",IF((LEFT(H49,1)*60+RIGHT(H49,2))&lt;187,120,IF((LEFT(H49,1)*60+RIGHT(H49,2))&lt;=215,120-((LEFT(H49,1)*60+RIGHT(H49,2))-187)*(5/7),IF((LEFT(H49,1)*60+RIGHT(H49,2))&lt;=315,100-(5/5)*((LEFT(H49,1)*60+RIGHT(H49,2))-215),0))),IF((LEFT(H49,1)*60+RIGHT(H49,2))&lt;172,120,IF((LEFT(H49,1)*60+RIGHT(H49,2))&lt;=200,120-((LEFT(H49,1)*60+RIGHT(H49,2))-172)*(5/7),IF((LEFT(H49,1)*60+RIGHT(H49,2))&lt;300,100-(5/5)*((LEFT(H49,1)*60+RIGHT(H49,2))-200),0)))))),IF(ISBLANK(H49),0,IF(AND(C49="男",G49="引体向上"),IF(H49&gt;=19,120,IF(H49&gt;=11,120-(19-H49)*2.5,IF(H49&gt;=7,100-(11-H49)*5,IF(H49&gt;=1,80-(7-H49)*10,0)))),IF(G49="跳绳",IF(H49&gt;=224,120,IF(H49&gt;=164,120-(5/15)*(224-H49),IF(4&lt;=H49,100-(164-H49)*(5/8),0))),IF(OR(G49="仰卧起坐",G49="仰卧"),IF(H49&gt;=60,120,IF(H49&gt;=40,120-(60-H49),IF(H49&gt;=2,100-(40-H49)*2.5,0))),IF(AND(G49="篮球",C49="男"),IF(H49&lt;=0,0,IF(H49&lt;=14,120,IF(H49&lt;=24,120-(H49-14)*2,IF(H49&lt;=64,100-(H49-24)*2.5,0)))),IF(AND(G49="篮球",C49="女"),IF(H49&lt;=0,0,IF(H49&lt;=18,120,IF(H49&lt;=28,120-(H49-18)*2,IF(H49&lt;=68,100-(H49-28)*2.5,0)))),IF(AND(G49="实心球",C49="男"),IF(H49&gt;=12.6,120,IF(H49&gt;=9.4,120-(12.6-H49)*6.25,IF(5.4&lt;=H49,100-(9.4-H49)*25,0))),IF(AND(G49="实心球",C49="女"),IF(H49&gt;9.6,120,IF(6.4&lt;=H49,120-(9.6-H49)*6.25,IF(H49&gt;=3.4,100-(6.4-H49)*(5/0.15),0))),IF(AND(C49="男",G49="立定跳远"),IF(H49&gt;=2.75,120,IF(H49&gt;2.35,120-(2.75-H49)*50,IF(H49&gt;1.75,100-(2.35-H49)*(5/0.03),0))),IF(AND(C49="女",G49="立定跳远"),IF(H49&gt;=2.27,120,IF(H49&gt;=1.87,120-(2.27-H49)*50,IF(H49&gt;=1.27,100-(1.87-H49)*(5/0.03),0))),IF(C49="男",“男生”,女生))))))))))))</f>
        <v>0</v>
      </c>
      <c r="J49" s="23" t="e">
        <f t="shared" si="0"/>
        <v>#N/A</v>
      </c>
    </row>
    <row r="50" ht="17.6" spans="1:10">
      <c r="A50" s="20">
        <v>48</v>
      </c>
      <c r="B50" s="22"/>
      <c r="C50" s="22"/>
      <c r="D50" s="22"/>
      <c r="E50" s="29"/>
      <c r="F50" s="26" t="e" cm="1">
        <f t="array" ref="F50">IF(C50="男",_xlfn.IFS(OR(D50=200,D50="200米"),_xlfn.IFS(E50&lt;=26.4,120,E50&lt;=28,120-(E50-26.4)*(5/0.8),E50&lt;=41.2,110-(E50-28)*(5/0.6),E50&gt;41.2,0),OR(D50=1000,D50="1000米"),_xlfn.IFS(LEFT(E50,1)*60+RIGHT(E50,2)&lt;=201,120,LEFT(E50,1)*60+RIGHT(E50,2)&lt;=215,120-((LEFT(E50,1)*60+RIGHT(E50,2)-201))*(5/7),(LEFT(E50,1)*60+RIGHT(E50,2)&lt;=325),110-((LEFT(E50,1)*60+RIGHT(E50,2)-215)*(5/5)),(LEFT(E50,1)*60+RIGHT(E50,2)&gt;325),0)),_xlfn.IFS(OR(D50=200,D50="200米"),_xlfn.IFS(E50&lt;=32,120,E50&lt;=33.6,120-(E50-32)*(5/0.8),E50&lt;=46.8,110-(E50-33.6)*(5/0.6),E50&gt;46.8,0),OR(D50=800,D50="800米"),_xlfn.IFS(LEFT(E50,1)*60+RIGHT(E50,2)&lt;=186,120,LEFT(E50,1)*60+RIGHT(E50,2)&lt;=200,120-((LEFT(E50,1)*60+RIGHT(E50,2)-186))*(5/7),(LEFT(E50,1)*60+RIGHT(E50,2)&lt;=310),110-((LEFT(E50,1)*60+RIGHT(E50,2)-200)*(5/5)),(LEFT(E50,1)*60+RIGHT(E50,2)&gt;310),0)))</f>
        <v>#N/A</v>
      </c>
      <c r="G50" s="20"/>
      <c r="H50" s="30"/>
      <c r="I50" s="31">
        <f>IF(ISNUMBER(G50),IF(ISBLANK(H50),0,IF(ISNUMBER(H50),IF(C50="男",IF(H50&lt;24.8,120,IF(H50&lt;=28,120-(H50-24.8)*6.25,IF(H50&lt;=40,100-(5/0.6)*(H50-28),0))),IF(H50&lt;30.4,120,IF(H50&lt;=33.6,120-(H50-30.4)*6.25,IF(H50&lt;45.6,100-(5/0.6)*(H50-33.6),0)))),IF(C50="男",IF((LEFT(H50,1)*60+RIGHT(H50,2))&lt;187,120,IF((LEFT(H50,1)*60+RIGHT(H50,2))&lt;=215,120-((LEFT(H50,1)*60+RIGHT(H50,2))-187)*(5/7),IF((LEFT(H50,1)*60+RIGHT(H50,2))&lt;=315,100-(5/5)*((LEFT(H50,1)*60+RIGHT(H50,2))-215),0))),IF((LEFT(H50,1)*60+RIGHT(H50,2))&lt;172,120,IF((LEFT(H50,1)*60+RIGHT(H50,2))&lt;=200,120-((LEFT(H50,1)*60+RIGHT(H50,2))-172)*(5/7),IF((LEFT(H50,1)*60+RIGHT(H50,2))&lt;300,100-(5/5)*((LEFT(H50,1)*60+RIGHT(H50,2))-200),0)))))),IF(ISBLANK(H50),0,IF(AND(C50="男",G50="引体向上"),IF(H50&gt;=19,120,IF(H50&gt;=11,120-(19-H50)*2.5,IF(H50&gt;=7,100-(11-H50)*5,IF(H50&gt;=1,80-(7-H50)*10,0)))),IF(G50="跳绳",IF(H50&gt;=224,120,IF(H50&gt;=164,120-(5/15)*(224-H50),IF(4&lt;=H50,100-(164-H50)*(5/8),0))),IF(OR(G50="仰卧起坐",G50="仰卧"),IF(H50&gt;=60,120,IF(H50&gt;=40,120-(60-H50),IF(H50&gt;=2,100-(40-H50)*2.5,0))),IF(AND(G50="篮球",C50="男"),IF(H50&lt;=0,0,IF(H50&lt;=14,120,IF(H50&lt;=24,120-(H50-14)*2,IF(H50&lt;=64,100-(H50-24)*2.5,0)))),IF(AND(G50="篮球",C50="女"),IF(H50&lt;=0,0,IF(H50&lt;=18,120,IF(H50&lt;=28,120-(H50-18)*2,IF(H50&lt;=68,100-(H50-28)*2.5,0)))),IF(AND(G50="实心球",C50="男"),IF(H50&gt;=12.6,120,IF(H50&gt;=9.4,120-(12.6-H50)*6.25,IF(5.4&lt;=H50,100-(9.4-H50)*25,0))),IF(AND(G50="实心球",C50="女"),IF(H50&gt;9.6,120,IF(6.4&lt;=H50,120-(9.6-H50)*6.25,IF(H50&gt;=3.4,100-(6.4-H50)*(5/0.15),0))),IF(AND(C50="男",G50="立定跳远"),IF(H50&gt;=2.75,120,IF(H50&gt;2.35,120-(2.75-H50)*50,IF(H50&gt;1.75,100-(2.35-H50)*(5/0.03),0))),IF(AND(C50="女",G50="立定跳远"),IF(H50&gt;=2.27,120,IF(H50&gt;=1.87,120-(2.27-H50)*50,IF(H50&gt;=1.27,100-(1.87-H50)*(5/0.03),0))),IF(C50="男",“男生”,女生))))))))))))</f>
        <v>0</v>
      </c>
      <c r="J50" s="23" t="e">
        <f t="shared" si="0"/>
        <v>#N/A</v>
      </c>
    </row>
    <row r="51" ht="17.6" spans="1:10">
      <c r="A51" s="20">
        <v>49</v>
      </c>
      <c r="B51" s="22"/>
      <c r="C51" s="22"/>
      <c r="D51" s="22"/>
      <c r="E51" s="29"/>
      <c r="F51" s="26" t="e" cm="1">
        <f t="array" ref="F51">IF(C51="男",_xlfn.IFS(OR(D51=200,D51="200米"),_xlfn.IFS(E51&lt;=26.4,120,E51&lt;=28,120-(E51-26.4)*(5/0.8),E51&lt;=41.2,110-(E51-28)*(5/0.6),E51&gt;41.2,0),OR(D51=1000,D51="1000米"),_xlfn.IFS(LEFT(E51,1)*60+RIGHT(E51,2)&lt;=201,120,LEFT(E51,1)*60+RIGHT(E51,2)&lt;=215,120-((LEFT(E51,1)*60+RIGHT(E51,2)-201))*(5/7),(LEFT(E51,1)*60+RIGHT(E51,2)&lt;=325),110-((LEFT(E51,1)*60+RIGHT(E51,2)-215)*(5/5)),(LEFT(E51,1)*60+RIGHT(E51,2)&gt;325),0)),_xlfn.IFS(OR(D51=200,D51="200米"),_xlfn.IFS(E51&lt;=32,120,E51&lt;=33.6,120-(E51-32)*(5/0.8),E51&lt;=46.8,110-(E51-33.6)*(5/0.6),E51&gt;46.8,0),OR(D51=800,D51="800米"),_xlfn.IFS(LEFT(E51,1)*60+RIGHT(E51,2)&lt;=186,120,LEFT(E51,1)*60+RIGHT(E51,2)&lt;=200,120-((LEFT(E51,1)*60+RIGHT(E51,2)-186))*(5/7),(LEFT(E51,1)*60+RIGHT(E51,2)&lt;=310),110-((LEFT(E51,1)*60+RIGHT(E51,2)-200)*(5/5)),(LEFT(E51,1)*60+RIGHT(E51,2)&gt;310),0)))</f>
        <v>#N/A</v>
      </c>
      <c r="G51" s="20"/>
      <c r="H51" s="30"/>
      <c r="I51" s="31">
        <f>IF(ISNUMBER(G51),IF(ISBLANK(H51),0,IF(ISNUMBER(H51),IF(C51="男",IF(H51&lt;24.8,120,IF(H51&lt;=28,120-(H51-24.8)*6.25,IF(H51&lt;=40,100-(5/0.6)*(H51-28),0))),IF(H51&lt;30.4,120,IF(H51&lt;=33.6,120-(H51-30.4)*6.25,IF(H51&lt;45.6,100-(5/0.6)*(H51-33.6),0)))),IF(C51="男",IF((LEFT(H51,1)*60+RIGHT(H51,2))&lt;187,120,IF((LEFT(H51,1)*60+RIGHT(H51,2))&lt;=215,120-((LEFT(H51,1)*60+RIGHT(H51,2))-187)*(5/7),IF((LEFT(H51,1)*60+RIGHT(H51,2))&lt;=315,100-(5/5)*((LEFT(H51,1)*60+RIGHT(H51,2))-215),0))),IF((LEFT(H51,1)*60+RIGHT(H51,2))&lt;172,120,IF((LEFT(H51,1)*60+RIGHT(H51,2))&lt;=200,120-((LEFT(H51,1)*60+RIGHT(H51,2))-172)*(5/7),IF((LEFT(H51,1)*60+RIGHT(H51,2))&lt;300,100-(5/5)*((LEFT(H51,1)*60+RIGHT(H51,2))-200),0)))))),IF(ISBLANK(H51),0,IF(AND(C51="男",G51="引体向上"),IF(H51&gt;=19,120,IF(H51&gt;=11,120-(19-H51)*2.5,IF(H51&gt;=7,100-(11-H51)*5,IF(H51&gt;=1,80-(7-H51)*10,0)))),IF(G51="跳绳",IF(H51&gt;=224,120,IF(H51&gt;=164,120-(5/15)*(224-H51),IF(4&lt;=H51,100-(164-H51)*(5/8),0))),IF(OR(G51="仰卧起坐",G51="仰卧"),IF(H51&gt;=60,120,IF(H51&gt;=40,120-(60-H51),IF(H51&gt;=2,100-(40-H51)*2.5,0))),IF(AND(G51="篮球",C51="男"),IF(H51&lt;=0,0,IF(H51&lt;=14,120,IF(H51&lt;=24,120-(H51-14)*2,IF(H51&lt;=64,100-(H51-24)*2.5,0)))),IF(AND(G51="篮球",C51="女"),IF(H51&lt;=0,0,IF(H51&lt;=18,120,IF(H51&lt;=28,120-(H51-18)*2,IF(H51&lt;=68,100-(H51-28)*2.5,0)))),IF(AND(G51="实心球",C51="男"),IF(H51&gt;=12.6,120,IF(H51&gt;=9.4,120-(12.6-H51)*6.25,IF(5.4&lt;=H51,100-(9.4-H51)*25,0))),IF(AND(G51="实心球",C51="女"),IF(H51&gt;9.6,120,IF(6.4&lt;=H51,120-(9.6-H51)*6.25,IF(H51&gt;=3.4,100-(6.4-H51)*(5/0.15),0))),IF(AND(C51="男",G51="立定跳远"),IF(H51&gt;=2.75,120,IF(H51&gt;2.35,120-(2.75-H51)*50,IF(H51&gt;1.75,100-(2.35-H51)*(5/0.03),0))),IF(AND(C51="女",G51="立定跳远"),IF(H51&gt;=2.27,120,IF(H51&gt;=1.87,120-(2.27-H51)*50,IF(H51&gt;=1.27,100-(1.87-H51)*(5/0.03),0))),IF(C51="男",“男生”,女生))))))))))))</f>
        <v>0</v>
      </c>
      <c r="J51" s="23" t="e">
        <f t="shared" si="0"/>
        <v>#N/A</v>
      </c>
    </row>
    <row r="52" ht="17.6" spans="1:10">
      <c r="A52" s="20">
        <v>50</v>
      </c>
      <c r="B52" s="22"/>
      <c r="C52" s="22"/>
      <c r="D52" s="22"/>
      <c r="E52" s="29"/>
      <c r="F52" s="26" t="e" cm="1">
        <f t="array" ref="F52">IF(C52="男",_xlfn.IFS(OR(D52=200,D52="200米"),_xlfn.IFS(E52&lt;=26.4,120,E52&lt;=28,120-(E52-26.4)*(5/0.8),E52&lt;=41.2,110-(E52-28)*(5/0.6),E52&gt;41.2,0),OR(D52=1000,D52="1000米"),_xlfn.IFS(LEFT(E52,1)*60+RIGHT(E52,2)&lt;=201,120,LEFT(E52,1)*60+RIGHT(E52,2)&lt;=215,120-((LEFT(E52,1)*60+RIGHT(E52,2)-201))*(5/7),(LEFT(E52,1)*60+RIGHT(E52,2)&lt;=325),110-((LEFT(E52,1)*60+RIGHT(E52,2)-215)*(5/5)),(LEFT(E52,1)*60+RIGHT(E52,2)&gt;325),0)),_xlfn.IFS(OR(D52=200,D52="200米"),_xlfn.IFS(E52&lt;=32,120,E52&lt;=33.6,120-(E52-32)*(5/0.8),E52&lt;=46.8,110-(E52-33.6)*(5/0.6),E52&gt;46.8,0),OR(D52=800,D52="800米"),_xlfn.IFS(LEFT(E52,1)*60+RIGHT(E52,2)&lt;=186,120,LEFT(E52,1)*60+RIGHT(E52,2)&lt;=200,120-((LEFT(E52,1)*60+RIGHT(E52,2)-186))*(5/7),(LEFT(E52,1)*60+RIGHT(E52,2)&lt;=310),110-((LEFT(E52,1)*60+RIGHT(E52,2)-200)*(5/5)),(LEFT(E52,1)*60+RIGHT(E52,2)&gt;310),0)))</f>
        <v>#N/A</v>
      </c>
      <c r="G52" s="20"/>
      <c r="H52" s="30"/>
      <c r="I52" s="31">
        <f>IF(ISNUMBER(G52),IF(ISBLANK(H52),0,IF(ISNUMBER(H52),IF(C52="男",IF(H52&lt;24.8,120,IF(H52&lt;=28,120-(H52-24.8)*6.25,IF(H52&lt;=40,100-(5/0.6)*(H52-28),0))),IF(H52&lt;30.4,120,IF(H52&lt;=33.6,120-(H52-30.4)*6.25,IF(H52&lt;45.6,100-(5/0.6)*(H52-33.6),0)))),IF(C52="男",IF((LEFT(H52,1)*60+RIGHT(H52,2))&lt;187,120,IF((LEFT(H52,1)*60+RIGHT(H52,2))&lt;=215,120-((LEFT(H52,1)*60+RIGHT(H52,2))-187)*(5/7),IF((LEFT(H52,1)*60+RIGHT(H52,2))&lt;=315,100-(5/5)*((LEFT(H52,1)*60+RIGHT(H52,2))-215),0))),IF((LEFT(H52,1)*60+RIGHT(H52,2))&lt;172,120,IF((LEFT(H52,1)*60+RIGHT(H52,2))&lt;=200,120-((LEFT(H52,1)*60+RIGHT(H52,2))-172)*(5/7),IF((LEFT(H52,1)*60+RIGHT(H52,2))&lt;300,100-(5/5)*((LEFT(H52,1)*60+RIGHT(H52,2))-200),0)))))),IF(ISBLANK(H52),0,IF(AND(C52="男",G52="引体向上"),IF(H52&gt;=19,120,IF(H52&gt;=11,120-(19-H52)*2.5,IF(H52&gt;=7,100-(11-H52)*5,IF(H52&gt;=1,80-(7-H52)*10,0)))),IF(G52="跳绳",IF(H52&gt;=224,120,IF(H52&gt;=164,120-(5/15)*(224-H52),IF(4&lt;=H52,100-(164-H52)*(5/8),0))),IF(OR(G52="仰卧起坐",G52="仰卧"),IF(H52&gt;=60,120,IF(H52&gt;=40,120-(60-H52),IF(H52&gt;=2,100-(40-H52)*2.5,0))),IF(AND(G52="篮球",C52="男"),IF(H52&lt;=0,0,IF(H52&lt;=14,120,IF(H52&lt;=24,120-(H52-14)*2,IF(H52&lt;=64,100-(H52-24)*2.5,0)))),IF(AND(G52="篮球",C52="女"),IF(H52&lt;=0,0,IF(H52&lt;=18,120,IF(H52&lt;=28,120-(H52-18)*2,IF(H52&lt;=68,100-(H52-28)*2.5,0)))),IF(AND(G52="实心球",C52="男"),IF(H52&gt;=12.6,120,IF(H52&gt;=9.4,120-(12.6-H52)*6.25,IF(5.4&lt;=H52,100-(9.4-H52)*25,0))),IF(AND(G52="实心球",C52="女"),IF(H52&gt;9.6,120,IF(6.4&lt;=H52,120-(9.6-H52)*6.25,IF(H52&gt;=3.4,100-(6.4-H52)*(5/0.15),0))),IF(AND(C52="男",G52="立定跳远"),IF(H52&gt;=2.75,120,IF(H52&gt;2.35,120-(2.75-H52)*50,IF(H52&gt;1.75,100-(2.35-H52)*(5/0.03),0))),IF(AND(C52="女",G52="立定跳远"),IF(H52&gt;=2.27,120,IF(H52&gt;=1.87,120-(2.27-H52)*50,IF(H52&gt;=1.27,100-(1.87-H52)*(5/0.03),0))),IF(C52="男",“男生”,女生))))))))))))</f>
        <v>0</v>
      </c>
      <c r="J52" s="23" t="e">
        <f t="shared" si="0"/>
        <v>#N/A</v>
      </c>
    </row>
    <row r="53" ht="17.6" spans="1:10">
      <c r="A53" s="20">
        <v>51</v>
      </c>
      <c r="B53" s="22"/>
      <c r="C53" s="22"/>
      <c r="D53" s="22"/>
      <c r="E53" s="29"/>
      <c r="F53" s="26" t="e" cm="1">
        <f t="array" ref="F53">IF(C53="男",_xlfn.IFS(OR(D53=200,D53="200米"),_xlfn.IFS(E53&lt;=26.4,120,E53&lt;=28,120-(E53-26.4)*(5/0.8),E53&lt;=41.2,110-(E53-28)*(5/0.6),E53&gt;41.2,0),OR(D53=1000,D53="1000米"),_xlfn.IFS(LEFT(E53,1)*60+RIGHT(E53,2)&lt;=201,120,LEFT(E53,1)*60+RIGHT(E53,2)&lt;=215,120-((LEFT(E53,1)*60+RIGHT(E53,2)-201))*(5/7),(LEFT(E53,1)*60+RIGHT(E53,2)&lt;=325),110-((LEFT(E53,1)*60+RIGHT(E53,2)-215)*(5/5)),(LEFT(E53,1)*60+RIGHT(E53,2)&gt;325),0)),_xlfn.IFS(OR(D53=200,D53="200米"),_xlfn.IFS(E53&lt;=32,120,E53&lt;=33.6,120-(E53-32)*(5/0.8),E53&lt;=46.8,110-(E53-33.6)*(5/0.6),E53&gt;46.8,0),OR(D53=800,D53="800米"),_xlfn.IFS(LEFT(E53,1)*60+RIGHT(E53,2)&lt;=186,120,LEFT(E53,1)*60+RIGHT(E53,2)&lt;=200,120-((LEFT(E53,1)*60+RIGHT(E53,2)-186))*(5/7),(LEFT(E53,1)*60+RIGHT(E53,2)&lt;=310),110-((LEFT(E53,1)*60+RIGHT(E53,2)-200)*(5/5)),(LEFT(E53,1)*60+RIGHT(E53,2)&gt;310),0)))</f>
        <v>#N/A</v>
      </c>
      <c r="G53" s="20"/>
      <c r="H53" s="30"/>
      <c r="I53" s="31">
        <f>IF(ISNUMBER(G53),IF(ISBLANK(H53),0,IF(ISNUMBER(H53),IF(C53="男",IF(H53&lt;24.8,120,IF(H53&lt;=28,120-(H53-24.8)*6.25,IF(H53&lt;=40,100-(5/0.6)*(H53-28),0))),IF(H53&lt;30.4,120,IF(H53&lt;=33.6,120-(H53-30.4)*6.25,IF(H53&lt;45.6,100-(5/0.6)*(H53-33.6),0)))),IF(C53="男",IF((LEFT(H53,1)*60+RIGHT(H53,2))&lt;187,120,IF((LEFT(H53,1)*60+RIGHT(H53,2))&lt;=215,120-((LEFT(H53,1)*60+RIGHT(H53,2))-187)*(5/7),IF((LEFT(H53,1)*60+RIGHT(H53,2))&lt;=315,100-(5/5)*((LEFT(H53,1)*60+RIGHT(H53,2))-215),0))),IF((LEFT(H53,1)*60+RIGHT(H53,2))&lt;172,120,IF((LEFT(H53,1)*60+RIGHT(H53,2))&lt;=200,120-((LEFT(H53,1)*60+RIGHT(H53,2))-172)*(5/7),IF((LEFT(H53,1)*60+RIGHT(H53,2))&lt;300,100-(5/5)*((LEFT(H53,1)*60+RIGHT(H53,2))-200),0)))))),IF(ISBLANK(H53),0,IF(AND(C53="男",G53="引体向上"),IF(H53&gt;=19,120,IF(H53&gt;=11,120-(19-H53)*2.5,IF(H53&gt;=7,100-(11-H53)*5,IF(H53&gt;=1,80-(7-H53)*10,0)))),IF(G53="跳绳",IF(H53&gt;=224,120,IF(H53&gt;=164,120-(5/15)*(224-H53),IF(4&lt;=H53,100-(164-H53)*(5/8),0))),IF(OR(G53="仰卧起坐",G53="仰卧"),IF(H53&gt;=60,120,IF(H53&gt;=40,120-(60-H53),IF(H53&gt;=2,100-(40-H53)*2.5,0))),IF(AND(G53="篮球",C53="男"),IF(H53&lt;=0,0,IF(H53&lt;=14,120,IF(H53&lt;=24,120-(H53-14)*2,IF(H53&lt;=64,100-(H53-24)*2.5,0)))),IF(AND(G53="篮球",C53="女"),IF(H53&lt;=0,0,IF(H53&lt;=18,120,IF(H53&lt;=28,120-(H53-18)*2,IF(H53&lt;=68,100-(H53-28)*2.5,0)))),IF(AND(G53="实心球",C53="男"),IF(H53&gt;=12.6,120,IF(H53&gt;=9.4,120-(12.6-H53)*6.25,IF(5.4&lt;=H53,100-(9.4-H53)*25,0))),IF(AND(G53="实心球",C53="女"),IF(H53&gt;9.6,120,IF(6.4&lt;=H53,120-(9.6-H53)*6.25,IF(H53&gt;=3.4,100-(6.4-H53)*(5/0.15),0))),IF(AND(C53="男",G53="立定跳远"),IF(H53&gt;=2.75,120,IF(H53&gt;2.35,120-(2.75-H53)*50,IF(H53&gt;1.75,100-(2.35-H53)*(5/0.03),0))),IF(AND(C53="女",G53="立定跳远"),IF(H53&gt;=2.27,120,IF(H53&gt;=1.87,120-(2.27-H53)*50,IF(H53&gt;=1.27,100-(1.87-H53)*(5/0.03),0))),IF(C53="男",“男生”,女生))))))))))))</f>
        <v>0</v>
      </c>
      <c r="J53" s="23" t="e">
        <f t="shared" si="0"/>
        <v>#N/A</v>
      </c>
    </row>
    <row r="54" ht="17.6" spans="1:10">
      <c r="A54" s="20">
        <v>52</v>
      </c>
      <c r="B54" s="22"/>
      <c r="C54" s="22"/>
      <c r="D54" s="22"/>
      <c r="E54" s="29"/>
      <c r="F54" s="26" t="e" cm="1">
        <f t="array" ref="F54">IF(C54="男",_xlfn.IFS(OR(D54=200,D54="200米"),_xlfn.IFS(E54&lt;=26.4,120,E54&lt;=28,120-(E54-26.4)*(5/0.8),E54&lt;=41.2,110-(E54-28)*(5/0.6),E54&gt;41.2,0),OR(D54=1000,D54="1000米"),_xlfn.IFS(LEFT(E54,1)*60+RIGHT(E54,2)&lt;=201,120,LEFT(E54,1)*60+RIGHT(E54,2)&lt;=215,120-((LEFT(E54,1)*60+RIGHT(E54,2)-201))*(5/7),(LEFT(E54,1)*60+RIGHT(E54,2)&lt;=325),110-((LEFT(E54,1)*60+RIGHT(E54,2)-215)*(5/5)),(LEFT(E54,1)*60+RIGHT(E54,2)&gt;325),0)),_xlfn.IFS(OR(D54=200,D54="200米"),_xlfn.IFS(E54&lt;=32,120,E54&lt;=33.6,120-(E54-32)*(5/0.8),E54&lt;=46.8,110-(E54-33.6)*(5/0.6),E54&gt;46.8,0),OR(D54=800,D54="800米"),_xlfn.IFS(LEFT(E54,1)*60+RIGHT(E54,2)&lt;=186,120,LEFT(E54,1)*60+RIGHT(E54,2)&lt;=200,120-((LEFT(E54,1)*60+RIGHT(E54,2)-186))*(5/7),(LEFT(E54,1)*60+RIGHT(E54,2)&lt;=310),110-((LEFT(E54,1)*60+RIGHT(E54,2)-200)*(5/5)),(LEFT(E54,1)*60+RIGHT(E54,2)&gt;310),0)))</f>
        <v>#N/A</v>
      </c>
      <c r="G54" s="20"/>
      <c r="H54" s="30"/>
      <c r="I54" s="31">
        <f>IF(ISNUMBER(G54),IF(ISBLANK(H54),0,IF(ISNUMBER(H54),IF(C54="男",IF(H54&lt;24.8,120,IF(H54&lt;=28,120-(H54-24.8)*6.25,IF(H54&lt;=40,100-(5/0.6)*(H54-28),0))),IF(H54&lt;30.4,120,IF(H54&lt;=33.6,120-(H54-30.4)*6.25,IF(H54&lt;45.6,100-(5/0.6)*(H54-33.6),0)))),IF(C54="男",IF((LEFT(H54,1)*60+RIGHT(H54,2))&lt;187,120,IF((LEFT(H54,1)*60+RIGHT(H54,2))&lt;=215,120-((LEFT(H54,1)*60+RIGHT(H54,2))-187)*(5/7),IF((LEFT(H54,1)*60+RIGHT(H54,2))&lt;=315,100-(5/5)*((LEFT(H54,1)*60+RIGHT(H54,2))-215),0))),IF((LEFT(H54,1)*60+RIGHT(H54,2))&lt;172,120,IF((LEFT(H54,1)*60+RIGHT(H54,2))&lt;=200,120-((LEFT(H54,1)*60+RIGHT(H54,2))-172)*(5/7),IF((LEFT(H54,1)*60+RIGHT(H54,2))&lt;300,100-(5/5)*((LEFT(H54,1)*60+RIGHT(H54,2))-200),0)))))),IF(ISBLANK(H54),0,IF(AND(C54="男",G54="引体向上"),IF(H54&gt;=19,120,IF(H54&gt;=11,120-(19-H54)*2.5,IF(H54&gt;=7,100-(11-H54)*5,IF(H54&gt;=1,80-(7-H54)*10,0)))),IF(G54="跳绳",IF(H54&gt;=224,120,IF(H54&gt;=164,120-(5/15)*(224-H54),IF(4&lt;=H54,100-(164-H54)*(5/8),0))),IF(OR(G54="仰卧起坐",G54="仰卧"),IF(H54&gt;=60,120,IF(H54&gt;=40,120-(60-H54),IF(H54&gt;=2,100-(40-H54)*2.5,0))),IF(AND(G54="篮球",C54="男"),IF(H54&lt;=0,0,IF(H54&lt;=14,120,IF(H54&lt;=24,120-(H54-14)*2,IF(H54&lt;=64,100-(H54-24)*2.5,0)))),IF(AND(G54="篮球",C54="女"),IF(H54&lt;=0,0,IF(H54&lt;=18,120,IF(H54&lt;=28,120-(H54-18)*2,IF(H54&lt;=68,100-(H54-28)*2.5,0)))),IF(AND(G54="实心球",C54="男"),IF(H54&gt;=12.6,120,IF(H54&gt;=9.4,120-(12.6-H54)*6.25,IF(5.4&lt;=H54,100-(9.4-H54)*25,0))),IF(AND(G54="实心球",C54="女"),IF(H54&gt;9.6,120,IF(6.4&lt;=H54,120-(9.6-H54)*6.25,IF(H54&gt;=3.4,100-(6.4-H54)*(5/0.15),0))),IF(AND(C54="男",G54="立定跳远"),IF(H54&gt;=2.75,120,IF(H54&gt;2.35,120-(2.75-H54)*50,IF(H54&gt;1.75,100-(2.35-H54)*(5/0.03),0))),IF(AND(C54="女",G54="立定跳远"),IF(H54&gt;=2.27,120,IF(H54&gt;=1.87,120-(2.27-H54)*50,IF(H54&gt;=1.27,100-(1.87-H54)*(5/0.03),0))),IF(C54="男",“男生”,女生))))))))))))</f>
        <v>0</v>
      </c>
      <c r="J54" s="23" t="e">
        <f t="shared" si="0"/>
        <v>#N/A</v>
      </c>
    </row>
    <row r="55" ht="17.6" spans="1:10">
      <c r="A55" s="20">
        <v>53</v>
      </c>
      <c r="B55" s="22"/>
      <c r="C55" s="22"/>
      <c r="D55" s="22"/>
      <c r="E55" s="29"/>
      <c r="F55" s="26" t="e" cm="1">
        <f t="array" ref="F55">IF(C55="男",_xlfn.IFS(OR(D55=200,D55="200米"),_xlfn.IFS(E55&lt;=26.4,120,E55&lt;=28,120-(E55-26.4)*(5/0.8),E55&lt;=41.2,110-(E55-28)*(5/0.6),E55&gt;41.2,0),OR(D55=1000,D55="1000米"),_xlfn.IFS(LEFT(E55,1)*60+RIGHT(E55,2)&lt;=201,120,LEFT(E55,1)*60+RIGHT(E55,2)&lt;=215,120-((LEFT(E55,1)*60+RIGHT(E55,2)-201))*(5/7),(LEFT(E55,1)*60+RIGHT(E55,2)&lt;=325),110-((LEFT(E55,1)*60+RIGHT(E55,2)-215)*(5/5)),(LEFT(E55,1)*60+RIGHT(E55,2)&gt;325),0)),_xlfn.IFS(OR(D55=200,D55="200米"),_xlfn.IFS(E55&lt;=32,120,E55&lt;=33.6,120-(E55-32)*(5/0.8),E55&lt;=46.8,110-(E55-33.6)*(5/0.6),E55&gt;46.8,0),OR(D55=800,D55="800米"),_xlfn.IFS(LEFT(E55,1)*60+RIGHT(E55,2)&lt;=186,120,LEFT(E55,1)*60+RIGHT(E55,2)&lt;=200,120-((LEFT(E55,1)*60+RIGHT(E55,2)-186))*(5/7),(LEFT(E55,1)*60+RIGHT(E55,2)&lt;=310),110-((LEFT(E55,1)*60+RIGHT(E55,2)-200)*(5/5)),(LEFT(E55,1)*60+RIGHT(E55,2)&gt;310),0)))</f>
        <v>#N/A</v>
      </c>
      <c r="G55" s="20"/>
      <c r="H55" s="30"/>
      <c r="I55" s="31">
        <f>IF(ISNUMBER(G55),IF(ISBLANK(H55),0,IF(ISNUMBER(H55),IF(C55="男",IF(H55&lt;24.8,120,IF(H55&lt;=28,120-(H55-24.8)*6.25,IF(H55&lt;=40,100-(5/0.6)*(H55-28),0))),IF(H55&lt;30.4,120,IF(H55&lt;=33.6,120-(H55-30.4)*6.25,IF(H55&lt;45.6,100-(5/0.6)*(H55-33.6),0)))),IF(C55="男",IF((LEFT(H55,1)*60+RIGHT(H55,2))&lt;187,120,IF((LEFT(H55,1)*60+RIGHT(H55,2))&lt;=215,120-((LEFT(H55,1)*60+RIGHT(H55,2))-187)*(5/7),IF((LEFT(H55,1)*60+RIGHT(H55,2))&lt;=315,100-(5/5)*((LEFT(H55,1)*60+RIGHT(H55,2))-215),0))),IF((LEFT(H55,1)*60+RIGHT(H55,2))&lt;172,120,IF((LEFT(H55,1)*60+RIGHT(H55,2))&lt;=200,120-((LEFT(H55,1)*60+RIGHT(H55,2))-172)*(5/7),IF((LEFT(H55,1)*60+RIGHT(H55,2))&lt;300,100-(5/5)*((LEFT(H55,1)*60+RIGHT(H55,2))-200),0)))))),IF(ISBLANK(H55),0,IF(AND(C55="男",G55="引体向上"),IF(H55&gt;=19,120,IF(H55&gt;=11,120-(19-H55)*2.5,IF(H55&gt;=7,100-(11-H55)*5,IF(H55&gt;=1,80-(7-H55)*10,0)))),IF(G55="跳绳",IF(H55&gt;=224,120,IF(H55&gt;=164,120-(5/15)*(224-H55),IF(4&lt;=H55,100-(164-H55)*(5/8),0))),IF(OR(G55="仰卧起坐",G55="仰卧"),IF(H55&gt;=60,120,IF(H55&gt;=40,120-(60-H55),IF(H55&gt;=2,100-(40-H55)*2.5,0))),IF(AND(G55="篮球",C55="男"),IF(H55&lt;=0,0,IF(H55&lt;=14,120,IF(H55&lt;=24,120-(H55-14)*2,IF(H55&lt;=64,100-(H55-24)*2.5,0)))),IF(AND(G55="篮球",C55="女"),IF(H55&lt;=0,0,IF(H55&lt;=18,120,IF(H55&lt;=28,120-(H55-18)*2,IF(H55&lt;=68,100-(H55-28)*2.5,0)))),IF(AND(G55="实心球",C55="男"),IF(H55&gt;=12.6,120,IF(H55&gt;=9.4,120-(12.6-H55)*6.25,IF(5.4&lt;=H55,100-(9.4-H55)*25,0))),IF(AND(G55="实心球",C55="女"),IF(H55&gt;9.6,120,IF(6.4&lt;=H55,120-(9.6-H55)*6.25,IF(H55&gt;=3.4,100-(6.4-H55)*(5/0.15),0))),IF(AND(C55="男",G55="立定跳远"),IF(H55&gt;=2.75,120,IF(H55&gt;2.35,120-(2.75-H55)*50,IF(H55&gt;1.75,100-(2.35-H55)*(5/0.03),0))),IF(AND(C55="女",G55="立定跳远"),IF(H55&gt;=2.27,120,IF(H55&gt;=1.87,120-(2.27-H55)*50,IF(H55&gt;=1.27,100-(1.87-H55)*(5/0.03),0))),IF(C55="男",“男生”,女生))))))))))))</f>
        <v>0</v>
      </c>
      <c r="J55" s="23" t="e">
        <f t="shared" si="0"/>
        <v>#N/A</v>
      </c>
    </row>
    <row r="56" ht="17.6" spans="1:10">
      <c r="A56" s="20">
        <v>54</v>
      </c>
      <c r="B56" s="22"/>
      <c r="C56" s="22"/>
      <c r="D56" s="22"/>
      <c r="E56" s="29"/>
      <c r="F56" s="26" t="e" cm="1">
        <f t="array" ref="F56">IF(C56="男",_xlfn.IFS(OR(D56=200,D56="200米"),_xlfn.IFS(E56&lt;=26.4,120,E56&lt;=28,120-(E56-26.4)*(5/0.8),E56&lt;=41.2,110-(E56-28)*(5/0.6),E56&gt;41.2,0),OR(D56=1000,D56="1000米"),_xlfn.IFS(LEFT(E56,1)*60+RIGHT(E56,2)&lt;=201,120,LEFT(E56,1)*60+RIGHT(E56,2)&lt;=215,120-((LEFT(E56,1)*60+RIGHT(E56,2)-201))*(5/7),(LEFT(E56,1)*60+RIGHT(E56,2)&lt;=325),110-((LEFT(E56,1)*60+RIGHT(E56,2)-215)*(5/5)),(LEFT(E56,1)*60+RIGHT(E56,2)&gt;325),0)),_xlfn.IFS(OR(D56=200,D56="200米"),_xlfn.IFS(E56&lt;=32,120,E56&lt;=33.6,120-(E56-32)*(5/0.8),E56&lt;=46.8,110-(E56-33.6)*(5/0.6),E56&gt;46.8,0),OR(D56=800,D56="800米"),_xlfn.IFS(LEFT(E56,1)*60+RIGHT(E56,2)&lt;=186,120,LEFT(E56,1)*60+RIGHT(E56,2)&lt;=200,120-((LEFT(E56,1)*60+RIGHT(E56,2)-186))*(5/7),(LEFT(E56,1)*60+RIGHT(E56,2)&lt;=310),110-((LEFT(E56,1)*60+RIGHT(E56,2)-200)*(5/5)),(LEFT(E56,1)*60+RIGHT(E56,2)&gt;310),0)))</f>
        <v>#N/A</v>
      </c>
      <c r="G56" s="20"/>
      <c r="H56" s="30"/>
      <c r="I56" s="31">
        <f>IF(ISNUMBER(G56),IF(ISBLANK(H56),0,IF(ISNUMBER(H56),IF(C56="男",IF(H56&lt;24.8,120,IF(H56&lt;=28,120-(H56-24.8)*6.25,IF(H56&lt;=40,100-(5/0.6)*(H56-28),0))),IF(H56&lt;30.4,120,IF(H56&lt;=33.6,120-(H56-30.4)*6.25,IF(H56&lt;45.6,100-(5/0.6)*(H56-33.6),0)))),IF(C56="男",IF((LEFT(H56,1)*60+RIGHT(H56,2))&lt;187,120,IF((LEFT(H56,1)*60+RIGHT(H56,2))&lt;=215,120-((LEFT(H56,1)*60+RIGHT(H56,2))-187)*(5/7),IF((LEFT(H56,1)*60+RIGHT(H56,2))&lt;=315,100-(5/5)*((LEFT(H56,1)*60+RIGHT(H56,2))-215),0))),IF((LEFT(H56,1)*60+RIGHT(H56,2))&lt;172,120,IF((LEFT(H56,1)*60+RIGHT(H56,2))&lt;=200,120-((LEFT(H56,1)*60+RIGHT(H56,2))-172)*(5/7),IF((LEFT(H56,1)*60+RIGHT(H56,2))&lt;300,100-(5/5)*((LEFT(H56,1)*60+RIGHT(H56,2))-200),0)))))),IF(ISBLANK(H56),0,IF(AND(C56="男",G56="引体向上"),IF(H56&gt;=19,120,IF(H56&gt;=11,120-(19-H56)*2.5,IF(H56&gt;=7,100-(11-H56)*5,IF(H56&gt;=1,80-(7-H56)*10,0)))),IF(G56="跳绳",IF(H56&gt;=224,120,IF(H56&gt;=164,120-(5/15)*(224-H56),IF(4&lt;=H56,100-(164-H56)*(5/8),0))),IF(OR(G56="仰卧起坐",G56="仰卧"),IF(H56&gt;=60,120,IF(H56&gt;=40,120-(60-H56),IF(H56&gt;=2,100-(40-H56)*2.5,0))),IF(AND(G56="篮球",C56="男"),IF(H56&lt;=0,0,IF(H56&lt;=14,120,IF(H56&lt;=24,120-(H56-14)*2,IF(H56&lt;=64,100-(H56-24)*2.5,0)))),IF(AND(G56="篮球",C56="女"),IF(H56&lt;=0,0,IF(H56&lt;=18,120,IF(H56&lt;=28,120-(H56-18)*2,IF(H56&lt;=68,100-(H56-28)*2.5,0)))),IF(AND(G56="实心球",C56="男"),IF(H56&gt;=12.6,120,IF(H56&gt;=9.4,120-(12.6-H56)*6.25,IF(5.4&lt;=H56,100-(9.4-H56)*25,0))),IF(AND(G56="实心球",C56="女"),IF(H56&gt;9.6,120,IF(6.4&lt;=H56,120-(9.6-H56)*6.25,IF(H56&gt;=3.4,100-(6.4-H56)*(5/0.15),0))),IF(AND(C56="男",G56="立定跳远"),IF(H56&gt;=2.75,120,IF(H56&gt;2.35,120-(2.75-H56)*50,IF(H56&gt;1.75,100-(2.35-H56)*(5/0.03),0))),IF(AND(C56="女",G56="立定跳远"),IF(H56&gt;=2.27,120,IF(H56&gt;=1.87,120-(2.27-H56)*50,IF(H56&gt;=1.27,100-(1.87-H56)*(5/0.03),0))),IF(C56="男",“男生”,女生))))))))))))</f>
        <v>0</v>
      </c>
      <c r="J56" s="23" t="e">
        <f t="shared" si="0"/>
        <v>#N/A</v>
      </c>
    </row>
    <row r="57" ht="17.6" spans="1:10">
      <c r="A57" s="20">
        <v>55</v>
      </c>
      <c r="B57" s="22"/>
      <c r="C57" s="22"/>
      <c r="D57" s="22"/>
      <c r="E57" s="29"/>
      <c r="F57" s="26" t="e" cm="1">
        <f t="array" ref="F57">IF(C57="男",_xlfn.IFS(OR(D57=200,D57="200米"),_xlfn.IFS(E57&lt;=26.4,120,E57&lt;=28,120-(E57-26.4)*(5/0.8),E57&lt;=41.2,110-(E57-28)*(5/0.6),E57&gt;41.2,0),OR(D57=1000,D57="1000米"),_xlfn.IFS(LEFT(E57,1)*60+RIGHT(E57,2)&lt;=201,120,LEFT(E57,1)*60+RIGHT(E57,2)&lt;=215,120-((LEFT(E57,1)*60+RIGHT(E57,2)-201))*(5/7),(LEFT(E57,1)*60+RIGHT(E57,2)&lt;=325),110-((LEFT(E57,1)*60+RIGHT(E57,2)-215)*(5/5)),(LEFT(E57,1)*60+RIGHT(E57,2)&gt;325),0)),_xlfn.IFS(OR(D57=200,D57="200米"),_xlfn.IFS(E57&lt;=32,120,E57&lt;=33.6,120-(E57-32)*(5/0.8),E57&lt;=46.8,110-(E57-33.6)*(5/0.6),E57&gt;46.8,0),OR(D57=800,D57="800米"),_xlfn.IFS(LEFT(E57,1)*60+RIGHT(E57,2)&lt;=186,120,LEFT(E57,1)*60+RIGHT(E57,2)&lt;=200,120-((LEFT(E57,1)*60+RIGHT(E57,2)-186))*(5/7),(LEFT(E57,1)*60+RIGHT(E57,2)&lt;=310),110-((LEFT(E57,1)*60+RIGHT(E57,2)-200)*(5/5)),(LEFT(E57,1)*60+RIGHT(E57,2)&gt;310),0)))</f>
        <v>#N/A</v>
      </c>
      <c r="G57" s="20"/>
      <c r="H57" s="30"/>
      <c r="I57" s="31">
        <f>IF(ISNUMBER(G57),IF(ISBLANK(H57),0,IF(ISNUMBER(H57),IF(C57="男",IF(H57&lt;24.8,120,IF(H57&lt;=28,120-(H57-24.8)*6.25,IF(H57&lt;=40,100-(5/0.6)*(H57-28),0))),IF(H57&lt;30.4,120,IF(H57&lt;=33.6,120-(H57-30.4)*6.25,IF(H57&lt;45.6,100-(5/0.6)*(H57-33.6),0)))),IF(C57="男",IF((LEFT(H57,1)*60+RIGHT(H57,2))&lt;187,120,IF((LEFT(H57,1)*60+RIGHT(H57,2))&lt;=215,120-((LEFT(H57,1)*60+RIGHT(H57,2))-187)*(5/7),IF((LEFT(H57,1)*60+RIGHT(H57,2))&lt;=315,100-(5/5)*((LEFT(H57,1)*60+RIGHT(H57,2))-215),0))),IF((LEFT(H57,1)*60+RIGHT(H57,2))&lt;172,120,IF((LEFT(H57,1)*60+RIGHT(H57,2))&lt;=200,120-((LEFT(H57,1)*60+RIGHT(H57,2))-172)*(5/7),IF((LEFT(H57,1)*60+RIGHT(H57,2))&lt;300,100-(5/5)*((LEFT(H57,1)*60+RIGHT(H57,2))-200),0)))))),IF(ISBLANK(H57),0,IF(AND(C57="男",G57="引体向上"),IF(H57&gt;=19,120,IF(H57&gt;=11,120-(19-H57)*2.5,IF(H57&gt;=7,100-(11-H57)*5,IF(H57&gt;=1,80-(7-H57)*10,0)))),IF(G57="跳绳",IF(H57&gt;=224,120,IF(H57&gt;=164,120-(5/15)*(224-H57),IF(4&lt;=H57,100-(164-H57)*(5/8),0))),IF(OR(G57="仰卧起坐",G57="仰卧"),IF(H57&gt;=60,120,IF(H57&gt;=40,120-(60-H57),IF(H57&gt;=2,100-(40-H57)*2.5,0))),IF(AND(G57="篮球",C57="男"),IF(H57&lt;=0,0,IF(H57&lt;=14,120,IF(H57&lt;=24,120-(H57-14)*2,IF(H57&lt;=64,100-(H57-24)*2.5,0)))),IF(AND(G57="篮球",C57="女"),IF(H57&lt;=0,0,IF(H57&lt;=18,120,IF(H57&lt;=28,120-(H57-18)*2,IF(H57&lt;=68,100-(H57-28)*2.5,0)))),IF(AND(G57="实心球",C57="男"),IF(H57&gt;=12.6,120,IF(H57&gt;=9.4,120-(12.6-H57)*6.25,IF(5.4&lt;=H57,100-(9.4-H57)*25,0))),IF(AND(G57="实心球",C57="女"),IF(H57&gt;9.6,120,IF(6.4&lt;=H57,120-(9.6-H57)*6.25,IF(H57&gt;=3.4,100-(6.4-H57)*(5/0.15),0))),IF(AND(C57="男",G57="立定跳远"),IF(H57&gt;=2.75,120,IF(H57&gt;2.35,120-(2.75-H57)*50,IF(H57&gt;1.75,100-(2.35-H57)*(5/0.03),0))),IF(AND(C57="女",G57="立定跳远"),IF(H57&gt;=2.27,120,IF(H57&gt;=1.87,120-(2.27-H57)*50,IF(H57&gt;=1.27,100-(1.87-H57)*(5/0.03),0))),IF(C57="男",“男生”,女生))))))))))))</f>
        <v>0</v>
      </c>
      <c r="J57" s="23" t="e">
        <f t="shared" si="0"/>
        <v>#N/A</v>
      </c>
    </row>
    <row r="58" ht="17.6" spans="1:10">
      <c r="A58" s="20">
        <v>56</v>
      </c>
      <c r="B58" s="22"/>
      <c r="C58" s="22"/>
      <c r="D58" s="22"/>
      <c r="E58" s="29"/>
      <c r="F58" s="26" t="e" cm="1">
        <f t="array" ref="F58">IF(C58="男",_xlfn.IFS(OR(D58=200,D58="200米"),_xlfn.IFS(E58&lt;=26.4,120,E58&lt;=28,120-(E58-26.4)*(5/0.8),E58&lt;=41.2,110-(E58-28)*(5/0.6),E58&gt;41.2,0),OR(D58=1000,D58="1000米"),_xlfn.IFS(LEFT(E58,1)*60+RIGHT(E58,2)&lt;=201,120,LEFT(E58,1)*60+RIGHT(E58,2)&lt;=215,120-((LEFT(E58,1)*60+RIGHT(E58,2)-201))*(5/7),(LEFT(E58,1)*60+RIGHT(E58,2)&lt;=325),110-((LEFT(E58,1)*60+RIGHT(E58,2)-215)*(5/5)),(LEFT(E58,1)*60+RIGHT(E58,2)&gt;325),0)),_xlfn.IFS(OR(D58=200,D58="200米"),_xlfn.IFS(E58&lt;=32,120,E58&lt;=33.6,120-(E58-32)*(5/0.8),E58&lt;=46.8,110-(E58-33.6)*(5/0.6),E58&gt;46.8,0),OR(D58=800,D58="800米"),_xlfn.IFS(LEFT(E58,1)*60+RIGHT(E58,2)&lt;=186,120,LEFT(E58,1)*60+RIGHT(E58,2)&lt;=200,120-((LEFT(E58,1)*60+RIGHT(E58,2)-186))*(5/7),(LEFT(E58,1)*60+RIGHT(E58,2)&lt;=310),110-((LEFT(E58,1)*60+RIGHT(E58,2)-200)*(5/5)),(LEFT(E58,1)*60+RIGHT(E58,2)&gt;310),0)))</f>
        <v>#N/A</v>
      </c>
      <c r="G58" s="20"/>
      <c r="H58" s="30"/>
      <c r="I58" s="31">
        <f>IF(ISNUMBER(G58),IF(ISBLANK(H58),0,IF(ISNUMBER(H58),IF(C58="男",IF(H58&lt;24.8,120,IF(H58&lt;=28,120-(H58-24.8)*6.25,IF(H58&lt;=40,100-(5/0.6)*(H58-28),0))),IF(H58&lt;30.4,120,IF(H58&lt;=33.6,120-(H58-30.4)*6.25,IF(H58&lt;45.6,100-(5/0.6)*(H58-33.6),0)))),IF(C58="男",IF((LEFT(H58,1)*60+RIGHT(H58,2))&lt;187,120,IF((LEFT(H58,1)*60+RIGHT(H58,2))&lt;=215,120-((LEFT(H58,1)*60+RIGHT(H58,2))-187)*(5/7),IF((LEFT(H58,1)*60+RIGHT(H58,2))&lt;=315,100-(5/5)*((LEFT(H58,1)*60+RIGHT(H58,2))-215),0))),IF((LEFT(H58,1)*60+RIGHT(H58,2))&lt;172,120,IF((LEFT(H58,1)*60+RIGHT(H58,2))&lt;=200,120-((LEFT(H58,1)*60+RIGHT(H58,2))-172)*(5/7),IF((LEFT(H58,1)*60+RIGHT(H58,2))&lt;300,100-(5/5)*((LEFT(H58,1)*60+RIGHT(H58,2))-200),0)))))),IF(ISBLANK(H58),0,IF(AND(C58="男",G58="引体向上"),IF(H58&gt;=19,120,IF(H58&gt;=11,120-(19-H58)*2.5,IF(H58&gt;=7,100-(11-H58)*5,IF(H58&gt;=1,80-(7-H58)*10,0)))),IF(G58="跳绳",IF(H58&gt;=224,120,IF(H58&gt;=164,120-(5/15)*(224-H58),IF(4&lt;=H58,100-(164-H58)*(5/8),0))),IF(OR(G58="仰卧起坐",G58="仰卧"),IF(H58&gt;=60,120,IF(H58&gt;=40,120-(60-H58),IF(H58&gt;=2,100-(40-H58)*2.5,0))),IF(AND(G58="篮球",C58="男"),IF(H58&lt;=0,0,IF(H58&lt;=14,120,IF(H58&lt;=24,120-(H58-14)*2,IF(H58&lt;=64,100-(H58-24)*2.5,0)))),IF(AND(G58="篮球",C58="女"),IF(H58&lt;=0,0,IF(H58&lt;=18,120,IF(H58&lt;=28,120-(H58-18)*2,IF(H58&lt;=68,100-(H58-28)*2.5,0)))),IF(AND(G58="实心球",C58="男"),IF(H58&gt;=12.6,120,IF(H58&gt;=9.4,120-(12.6-H58)*6.25,IF(5.4&lt;=H58,100-(9.4-H58)*25,0))),IF(AND(G58="实心球",C58="女"),IF(H58&gt;9.6,120,IF(6.4&lt;=H58,120-(9.6-H58)*6.25,IF(H58&gt;=3.4,100-(6.4-H58)*(5/0.15),0))),IF(AND(C58="男",G58="立定跳远"),IF(H58&gt;=2.75,120,IF(H58&gt;2.35,120-(2.75-H58)*50,IF(H58&gt;1.75,100-(2.35-H58)*(5/0.03),0))),IF(AND(C58="女",G58="立定跳远"),IF(H58&gt;=2.27,120,IF(H58&gt;=1.87,120-(2.27-H58)*50,IF(H58&gt;=1.27,100-(1.87-H58)*(5/0.03),0))),IF(C58="男",“男生”,女生))))))))))))</f>
        <v>0</v>
      </c>
      <c r="J58" s="23" t="e">
        <f t="shared" si="0"/>
        <v>#N/A</v>
      </c>
    </row>
    <row r="59" ht="17.6" spans="1:10">
      <c r="A59" s="20">
        <v>57</v>
      </c>
      <c r="B59" s="22"/>
      <c r="C59" s="22"/>
      <c r="D59" s="22"/>
      <c r="E59" s="29"/>
      <c r="F59" s="26" t="e" cm="1">
        <f t="array" ref="F59">IF(C59="男",_xlfn.IFS(OR(D59=200,D59="200米"),_xlfn.IFS(E59&lt;=26.4,120,E59&lt;=28,120-(E59-26.4)*(5/0.8),E59&lt;=41.2,110-(E59-28)*(5/0.6),E59&gt;41.2,0),OR(D59=1000,D59="1000米"),_xlfn.IFS(LEFT(E59,1)*60+RIGHT(E59,2)&lt;=201,120,LEFT(E59,1)*60+RIGHT(E59,2)&lt;=215,120-((LEFT(E59,1)*60+RIGHT(E59,2)-201))*(5/7),(LEFT(E59,1)*60+RIGHT(E59,2)&lt;=325),110-((LEFT(E59,1)*60+RIGHT(E59,2)-215)*(5/5)),(LEFT(E59,1)*60+RIGHT(E59,2)&gt;325),0)),_xlfn.IFS(OR(D59=200,D59="200米"),_xlfn.IFS(E59&lt;=32,120,E59&lt;=33.6,120-(E59-32)*(5/0.8),E59&lt;=46.8,110-(E59-33.6)*(5/0.6),E59&gt;46.8,0),OR(D59=800,D59="800米"),_xlfn.IFS(LEFT(E59,1)*60+RIGHT(E59,2)&lt;=186,120,LEFT(E59,1)*60+RIGHT(E59,2)&lt;=200,120-((LEFT(E59,1)*60+RIGHT(E59,2)-186))*(5/7),(LEFT(E59,1)*60+RIGHT(E59,2)&lt;=310),110-((LEFT(E59,1)*60+RIGHT(E59,2)-200)*(5/5)),(LEFT(E59,1)*60+RIGHT(E59,2)&gt;310),0)))</f>
        <v>#N/A</v>
      </c>
      <c r="G59" s="20"/>
      <c r="H59" s="30"/>
      <c r="I59" s="31">
        <f>IF(ISNUMBER(G59),IF(ISBLANK(H59),0,IF(ISNUMBER(H59),IF(C59="男",IF(H59&lt;24.8,120,IF(H59&lt;=28,120-(H59-24.8)*6.25,IF(H59&lt;=40,100-(5/0.6)*(H59-28),0))),IF(H59&lt;30.4,120,IF(H59&lt;=33.6,120-(H59-30.4)*6.25,IF(H59&lt;45.6,100-(5/0.6)*(H59-33.6),0)))),IF(C59="男",IF((LEFT(H59,1)*60+RIGHT(H59,2))&lt;187,120,IF((LEFT(H59,1)*60+RIGHT(H59,2))&lt;=215,120-((LEFT(H59,1)*60+RIGHT(H59,2))-187)*(5/7),IF((LEFT(H59,1)*60+RIGHT(H59,2))&lt;=315,100-(5/5)*((LEFT(H59,1)*60+RIGHT(H59,2))-215),0))),IF((LEFT(H59,1)*60+RIGHT(H59,2))&lt;172,120,IF((LEFT(H59,1)*60+RIGHT(H59,2))&lt;=200,120-((LEFT(H59,1)*60+RIGHT(H59,2))-172)*(5/7),IF((LEFT(H59,1)*60+RIGHT(H59,2))&lt;300,100-(5/5)*((LEFT(H59,1)*60+RIGHT(H59,2))-200),0)))))),IF(ISBLANK(H59),0,IF(AND(C59="男",G59="引体向上"),IF(H59&gt;=19,120,IF(H59&gt;=11,120-(19-H59)*2.5,IF(H59&gt;=7,100-(11-H59)*5,IF(H59&gt;=1,80-(7-H59)*10,0)))),IF(G59="跳绳",IF(H59&gt;=224,120,IF(H59&gt;=164,120-(5/15)*(224-H59),IF(4&lt;=H59,100-(164-H59)*(5/8),0))),IF(OR(G59="仰卧起坐",G59="仰卧"),IF(H59&gt;=60,120,IF(H59&gt;=40,120-(60-H59),IF(H59&gt;=2,100-(40-H59)*2.5,0))),IF(AND(G59="篮球",C59="男"),IF(H59&lt;=0,0,IF(H59&lt;=14,120,IF(H59&lt;=24,120-(H59-14)*2,IF(H59&lt;=64,100-(H59-24)*2.5,0)))),IF(AND(G59="篮球",C59="女"),IF(H59&lt;=0,0,IF(H59&lt;=18,120,IF(H59&lt;=28,120-(H59-18)*2,IF(H59&lt;=68,100-(H59-28)*2.5,0)))),IF(AND(G59="实心球",C59="男"),IF(H59&gt;=12.6,120,IF(H59&gt;=9.4,120-(12.6-H59)*6.25,IF(5.4&lt;=H59,100-(9.4-H59)*25,0))),IF(AND(G59="实心球",C59="女"),IF(H59&gt;9.6,120,IF(6.4&lt;=H59,120-(9.6-H59)*6.25,IF(H59&gt;=3.4,100-(6.4-H59)*(5/0.15),0))),IF(AND(C59="男",G59="立定跳远"),IF(H59&gt;=2.75,120,IF(H59&gt;2.35,120-(2.75-H59)*50,IF(H59&gt;1.75,100-(2.35-H59)*(5/0.03),0))),IF(AND(C59="女",G59="立定跳远"),IF(H59&gt;=2.27,120,IF(H59&gt;=1.87,120-(2.27-H59)*50,IF(H59&gt;=1.27,100-(1.87-H59)*(5/0.03),0))),IF(C59="男",“男生”,女生))))))))))))</f>
        <v>0</v>
      </c>
      <c r="J59" s="23" t="e">
        <f t="shared" si="0"/>
        <v>#N/A</v>
      </c>
    </row>
    <row r="60" ht="17.6" spans="1:10">
      <c r="A60" s="20">
        <v>58</v>
      </c>
      <c r="B60" s="22"/>
      <c r="C60" s="22"/>
      <c r="D60" s="22"/>
      <c r="E60" s="29"/>
      <c r="F60" s="26" t="e" cm="1">
        <f t="array" ref="F60">IF(C60="男",_xlfn.IFS(OR(D60=200,D60="200米"),_xlfn.IFS(E60&lt;=26.4,120,E60&lt;=28,120-(E60-26.4)*(5/0.8),E60&lt;=41.2,110-(E60-28)*(5/0.6),E60&gt;41.2,0),OR(D60=1000,D60="1000米"),_xlfn.IFS(LEFT(E60,1)*60+RIGHT(E60,2)&lt;=201,120,LEFT(E60,1)*60+RIGHT(E60,2)&lt;=215,120-((LEFT(E60,1)*60+RIGHT(E60,2)-201))*(5/7),(LEFT(E60,1)*60+RIGHT(E60,2)&lt;=325),110-((LEFT(E60,1)*60+RIGHT(E60,2)-215)*(5/5)),(LEFT(E60,1)*60+RIGHT(E60,2)&gt;325),0)),_xlfn.IFS(OR(D60=200,D60="200米"),_xlfn.IFS(E60&lt;=32,120,E60&lt;=33.6,120-(E60-32)*(5/0.8),E60&lt;=46.8,110-(E60-33.6)*(5/0.6),E60&gt;46.8,0),OR(D60=800,D60="800米"),_xlfn.IFS(LEFT(E60,1)*60+RIGHT(E60,2)&lt;=186,120,LEFT(E60,1)*60+RIGHT(E60,2)&lt;=200,120-((LEFT(E60,1)*60+RIGHT(E60,2)-186))*(5/7),(LEFT(E60,1)*60+RIGHT(E60,2)&lt;=310),110-((LEFT(E60,1)*60+RIGHT(E60,2)-200)*(5/5)),(LEFT(E60,1)*60+RIGHT(E60,2)&gt;310),0)))</f>
        <v>#N/A</v>
      </c>
      <c r="G60" s="20"/>
      <c r="H60" s="30"/>
      <c r="I60" s="31">
        <f>IF(ISNUMBER(G60),IF(ISBLANK(H60),0,IF(ISNUMBER(H60),IF(C60="男",IF(H60&lt;24.8,120,IF(H60&lt;=28,120-(H60-24.8)*6.25,IF(H60&lt;=40,100-(5/0.6)*(H60-28),0))),IF(H60&lt;30.4,120,IF(H60&lt;=33.6,120-(H60-30.4)*6.25,IF(H60&lt;45.6,100-(5/0.6)*(H60-33.6),0)))),IF(C60="男",IF((LEFT(H60,1)*60+RIGHT(H60,2))&lt;187,120,IF((LEFT(H60,1)*60+RIGHT(H60,2))&lt;=215,120-((LEFT(H60,1)*60+RIGHT(H60,2))-187)*(5/7),IF((LEFT(H60,1)*60+RIGHT(H60,2))&lt;=315,100-(5/5)*((LEFT(H60,1)*60+RIGHT(H60,2))-215),0))),IF((LEFT(H60,1)*60+RIGHT(H60,2))&lt;172,120,IF((LEFT(H60,1)*60+RIGHT(H60,2))&lt;=200,120-((LEFT(H60,1)*60+RIGHT(H60,2))-172)*(5/7),IF((LEFT(H60,1)*60+RIGHT(H60,2))&lt;300,100-(5/5)*((LEFT(H60,1)*60+RIGHT(H60,2))-200),0)))))),IF(ISBLANK(H60),0,IF(AND(C60="男",G60="引体向上"),IF(H60&gt;=19,120,IF(H60&gt;=11,120-(19-H60)*2.5,IF(H60&gt;=7,100-(11-H60)*5,IF(H60&gt;=1,80-(7-H60)*10,0)))),IF(G60="跳绳",IF(H60&gt;=224,120,IF(H60&gt;=164,120-(5/15)*(224-H60),IF(4&lt;=H60,100-(164-H60)*(5/8),0))),IF(OR(G60="仰卧起坐",G60="仰卧"),IF(H60&gt;=60,120,IF(H60&gt;=40,120-(60-H60),IF(H60&gt;=2,100-(40-H60)*2.5,0))),IF(AND(G60="篮球",C60="男"),IF(H60&lt;=0,0,IF(H60&lt;=14,120,IF(H60&lt;=24,120-(H60-14)*2,IF(H60&lt;=64,100-(H60-24)*2.5,0)))),IF(AND(G60="篮球",C60="女"),IF(H60&lt;=0,0,IF(H60&lt;=18,120,IF(H60&lt;=28,120-(H60-18)*2,IF(H60&lt;=68,100-(H60-28)*2.5,0)))),IF(AND(G60="实心球",C60="男"),IF(H60&gt;=12.6,120,IF(H60&gt;=9.4,120-(12.6-H60)*6.25,IF(5.4&lt;=H60,100-(9.4-H60)*25,0))),IF(AND(G60="实心球",C60="女"),IF(H60&gt;9.6,120,IF(6.4&lt;=H60,120-(9.6-H60)*6.25,IF(H60&gt;=3.4,100-(6.4-H60)*(5/0.15),0))),IF(AND(C60="男",G60="立定跳远"),IF(H60&gt;=2.75,120,IF(H60&gt;2.35,120-(2.75-H60)*50,IF(H60&gt;1.75,100-(2.35-H60)*(5/0.03),0))),IF(AND(C60="女",G60="立定跳远"),IF(H60&gt;=2.27,120,IF(H60&gt;=1.87,120-(2.27-H60)*50,IF(H60&gt;=1.27,100-(1.87-H60)*(5/0.03),0))),IF(C60="男",“男生”,女生))))))))))))</f>
        <v>0</v>
      </c>
      <c r="J60" s="23" t="e">
        <f t="shared" si="0"/>
        <v>#N/A</v>
      </c>
    </row>
    <row r="61" ht="17.6" spans="1:10">
      <c r="A61" s="20">
        <v>59</v>
      </c>
      <c r="B61" s="22"/>
      <c r="C61" s="22"/>
      <c r="D61" s="22"/>
      <c r="E61" s="29"/>
      <c r="F61" s="26" t="e" cm="1">
        <f t="array" ref="F61">IF(C61="男",_xlfn.IFS(OR(D61=200,D61="200米"),_xlfn.IFS(E61&lt;=26.4,120,E61&lt;=28,120-(E61-26.4)*(5/0.8),E61&lt;=41.2,110-(E61-28)*(5/0.6),E61&gt;41.2,0),OR(D61=1000,D61="1000米"),_xlfn.IFS(LEFT(E61,1)*60+RIGHT(E61,2)&lt;=201,120,LEFT(E61,1)*60+RIGHT(E61,2)&lt;=215,120-((LEFT(E61,1)*60+RIGHT(E61,2)-201))*(5/7),(LEFT(E61,1)*60+RIGHT(E61,2)&lt;=325),110-((LEFT(E61,1)*60+RIGHT(E61,2)-215)*(5/5)),(LEFT(E61,1)*60+RIGHT(E61,2)&gt;325),0)),_xlfn.IFS(OR(D61=200,D61="200米"),_xlfn.IFS(E61&lt;=32,120,E61&lt;=33.6,120-(E61-32)*(5/0.8),E61&lt;=46.8,110-(E61-33.6)*(5/0.6),E61&gt;46.8,0),OR(D61=800,D61="800米"),_xlfn.IFS(LEFT(E61,1)*60+RIGHT(E61,2)&lt;=186,120,LEFT(E61,1)*60+RIGHT(E61,2)&lt;=200,120-((LEFT(E61,1)*60+RIGHT(E61,2)-186))*(5/7),(LEFT(E61,1)*60+RIGHT(E61,2)&lt;=310),110-((LEFT(E61,1)*60+RIGHT(E61,2)-200)*(5/5)),(LEFT(E61,1)*60+RIGHT(E61,2)&gt;310),0)))</f>
        <v>#N/A</v>
      </c>
      <c r="G61" s="20"/>
      <c r="H61" s="30"/>
      <c r="I61" s="31">
        <f>IF(ISNUMBER(G61),IF(ISBLANK(H61),0,IF(ISNUMBER(H61),IF(C61="男",IF(H61&lt;24.8,120,IF(H61&lt;=28,120-(H61-24.8)*6.25,IF(H61&lt;=40,100-(5/0.6)*(H61-28),0))),IF(H61&lt;30.4,120,IF(H61&lt;=33.6,120-(H61-30.4)*6.25,IF(H61&lt;45.6,100-(5/0.6)*(H61-33.6),0)))),IF(C61="男",IF((LEFT(H61,1)*60+RIGHT(H61,2))&lt;187,120,IF((LEFT(H61,1)*60+RIGHT(H61,2))&lt;=215,120-((LEFT(H61,1)*60+RIGHT(H61,2))-187)*(5/7),IF((LEFT(H61,1)*60+RIGHT(H61,2))&lt;=315,100-(5/5)*((LEFT(H61,1)*60+RIGHT(H61,2))-215),0))),IF((LEFT(H61,1)*60+RIGHT(H61,2))&lt;172,120,IF((LEFT(H61,1)*60+RIGHT(H61,2))&lt;=200,120-((LEFT(H61,1)*60+RIGHT(H61,2))-172)*(5/7),IF((LEFT(H61,1)*60+RIGHT(H61,2))&lt;300,100-(5/5)*((LEFT(H61,1)*60+RIGHT(H61,2))-200),0)))))),IF(ISBLANK(H61),0,IF(AND(C61="男",G61="引体向上"),IF(H61&gt;=19,120,IF(H61&gt;=11,120-(19-H61)*2.5,IF(H61&gt;=7,100-(11-H61)*5,IF(H61&gt;=1,80-(7-H61)*10,0)))),IF(G61="跳绳",IF(H61&gt;=224,120,IF(H61&gt;=164,120-(5/15)*(224-H61),IF(4&lt;=H61,100-(164-H61)*(5/8),0))),IF(OR(G61="仰卧起坐",G61="仰卧"),IF(H61&gt;=60,120,IF(H61&gt;=40,120-(60-H61),IF(H61&gt;=2,100-(40-H61)*2.5,0))),IF(AND(G61="篮球",C61="男"),IF(H61&lt;=0,0,IF(H61&lt;=14,120,IF(H61&lt;=24,120-(H61-14)*2,IF(H61&lt;=64,100-(H61-24)*2.5,0)))),IF(AND(G61="篮球",C61="女"),IF(H61&lt;=0,0,IF(H61&lt;=18,120,IF(H61&lt;=28,120-(H61-18)*2,IF(H61&lt;=68,100-(H61-28)*2.5,0)))),IF(AND(G61="实心球",C61="男"),IF(H61&gt;=12.6,120,IF(H61&gt;=9.4,120-(12.6-H61)*6.25,IF(5.4&lt;=H61,100-(9.4-H61)*25,0))),IF(AND(G61="实心球",C61="女"),IF(H61&gt;9.6,120,IF(6.4&lt;=H61,120-(9.6-H61)*6.25,IF(H61&gt;=3.4,100-(6.4-H61)*(5/0.15),0))),IF(AND(C61="男",G61="立定跳远"),IF(H61&gt;=2.75,120,IF(H61&gt;2.35,120-(2.75-H61)*50,IF(H61&gt;1.75,100-(2.35-H61)*(5/0.03),0))),IF(AND(C61="女",G61="立定跳远"),IF(H61&gt;=2.27,120,IF(H61&gt;=1.87,120-(2.27-H61)*50,IF(H61&gt;=1.27,100-(1.87-H61)*(5/0.03),0))),IF(C61="男",“男生”,女生))))))))))))</f>
        <v>0</v>
      </c>
      <c r="J61" s="23" t="e">
        <f t="shared" si="0"/>
        <v>#N/A</v>
      </c>
    </row>
    <row r="62" ht="17.6" spans="1:10">
      <c r="A62" s="20">
        <v>60</v>
      </c>
      <c r="B62" s="22"/>
      <c r="C62" s="22"/>
      <c r="D62" s="22"/>
      <c r="E62" s="29"/>
      <c r="F62" s="26" t="e" cm="1">
        <f t="array" ref="F62">IF(C62="男",_xlfn.IFS(OR(D62=200,D62="200米"),_xlfn.IFS(E62&lt;=26.4,120,E62&lt;=28,120-(E62-26.4)*(5/0.8),E62&lt;=41.2,110-(E62-28)*(5/0.6),E62&gt;41.2,0),OR(D62=1000,D62="1000米"),_xlfn.IFS(LEFT(E62,1)*60+RIGHT(E62,2)&lt;=201,120,LEFT(E62,1)*60+RIGHT(E62,2)&lt;=215,120-((LEFT(E62,1)*60+RIGHT(E62,2)-201))*(5/7),(LEFT(E62,1)*60+RIGHT(E62,2)&lt;=325),110-((LEFT(E62,1)*60+RIGHT(E62,2)-215)*(5/5)),(LEFT(E62,1)*60+RIGHT(E62,2)&gt;325),0)),_xlfn.IFS(OR(D62=200,D62="200米"),_xlfn.IFS(E62&lt;=32,120,E62&lt;=33.6,120-(E62-32)*(5/0.8),E62&lt;=46.8,110-(E62-33.6)*(5/0.6),E62&gt;46.8,0),OR(D62=800,D62="800米"),_xlfn.IFS(LEFT(E62,1)*60+RIGHT(E62,2)&lt;=186,120,LEFT(E62,1)*60+RIGHT(E62,2)&lt;=200,120-((LEFT(E62,1)*60+RIGHT(E62,2)-186))*(5/7),(LEFT(E62,1)*60+RIGHT(E62,2)&lt;=310),110-((LEFT(E62,1)*60+RIGHT(E62,2)-200)*(5/5)),(LEFT(E62,1)*60+RIGHT(E62,2)&gt;310),0)))</f>
        <v>#N/A</v>
      </c>
      <c r="G62" s="20"/>
      <c r="H62" s="30"/>
      <c r="I62" s="31">
        <f>IF(ISNUMBER(G62),IF(ISBLANK(H62),0,IF(ISNUMBER(H62),IF(C62="男",IF(H62&lt;24.8,120,IF(H62&lt;=28,120-(H62-24.8)*6.25,IF(H62&lt;=40,100-(5/0.6)*(H62-28),0))),IF(H62&lt;30.4,120,IF(H62&lt;=33.6,120-(H62-30.4)*6.25,IF(H62&lt;45.6,100-(5/0.6)*(H62-33.6),0)))),IF(C62="男",IF((LEFT(H62,1)*60+RIGHT(H62,2))&lt;187,120,IF((LEFT(H62,1)*60+RIGHT(H62,2))&lt;=215,120-((LEFT(H62,1)*60+RIGHT(H62,2))-187)*(5/7),IF((LEFT(H62,1)*60+RIGHT(H62,2))&lt;=315,100-(5/5)*((LEFT(H62,1)*60+RIGHT(H62,2))-215),0))),IF((LEFT(H62,1)*60+RIGHT(H62,2))&lt;172,120,IF((LEFT(H62,1)*60+RIGHT(H62,2))&lt;=200,120-((LEFT(H62,1)*60+RIGHT(H62,2))-172)*(5/7),IF((LEFT(H62,1)*60+RIGHT(H62,2))&lt;300,100-(5/5)*((LEFT(H62,1)*60+RIGHT(H62,2))-200),0)))))),IF(ISBLANK(H62),0,IF(AND(C62="男",G62="引体向上"),IF(H62&gt;=19,120,IF(H62&gt;=11,120-(19-H62)*2.5,IF(H62&gt;=7,100-(11-H62)*5,IF(H62&gt;=1,80-(7-H62)*10,0)))),IF(G62="跳绳",IF(H62&gt;=224,120,IF(H62&gt;=164,120-(5/15)*(224-H62),IF(4&lt;=H62,100-(164-H62)*(5/8),0))),IF(OR(G62="仰卧起坐",G62="仰卧"),IF(H62&gt;=60,120,IF(H62&gt;=40,120-(60-H62),IF(H62&gt;=2,100-(40-H62)*2.5,0))),IF(AND(G62="篮球",C62="男"),IF(H62&lt;=0,0,IF(H62&lt;=14,120,IF(H62&lt;=24,120-(H62-14)*2,IF(H62&lt;=64,100-(H62-24)*2.5,0)))),IF(AND(G62="篮球",C62="女"),IF(H62&lt;=0,0,IF(H62&lt;=18,120,IF(H62&lt;=28,120-(H62-18)*2,IF(H62&lt;=68,100-(H62-28)*2.5,0)))),IF(AND(G62="实心球",C62="男"),IF(H62&gt;=12.6,120,IF(H62&gt;=9.4,120-(12.6-H62)*6.25,IF(5.4&lt;=H62,100-(9.4-H62)*25,0))),IF(AND(G62="实心球",C62="女"),IF(H62&gt;9.6,120,IF(6.4&lt;=H62,120-(9.6-H62)*6.25,IF(H62&gt;=3.4,100-(6.4-H62)*(5/0.15),0))),IF(AND(C62="男",G62="立定跳远"),IF(H62&gt;=2.75,120,IF(H62&gt;2.35,120-(2.75-H62)*50,IF(H62&gt;1.75,100-(2.35-H62)*(5/0.03),0))),IF(AND(C62="女",G62="立定跳远"),IF(H62&gt;=2.27,120,IF(H62&gt;=1.87,120-(2.27-H62)*50,IF(H62&gt;=1.27,100-(1.87-H62)*(5/0.03),0))),IF(C62="男",“男生”,女生))))))))))))</f>
        <v>0</v>
      </c>
      <c r="J62" s="23" t="e">
        <f t="shared" si="0"/>
        <v>#N/A</v>
      </c>
    </row>
    <row r="63" ht="17.6" spans="1:10">
      <c r="A63" s="20">
        <v>61</v>
      </c>
      <c r="B63" s="22"/>
      <c r="C63" s="22"/>
      <c r="D63" s="22"/>
      <c r="E63" s="29"/>
      <c r="F63" s="26" t="e" cm="1">
        <f t="array" ref="F63">IF(C63="男",_xlfn.IFS(OR(D63=200,D63="200米"),_xlfn.IFS(E63&lt;=26.4,120,E63&lt;=28,120-(E63-26.4)*(5/0.8),E63&lt;=41.2,110-(E63-28)*(5/0.6),E63&gt;41.2,0),OR(D63=1000,D63="1000米"),_xlfn.IFS(LEFT(E63,1)*60+RIGHT(E63,2)&lt;=201,120,LEFT(E63,1)*60+RIGHT(E63,2)&lt;=215,120-((LEFT(E63,1)*60+RIGHT(E63,2)-201))*(5/7),(LEFT(E63,1)*60+RIGHT(E63,2)&lt;=325),110-((LEFT(E63,1)*60+RIGHT(E63,2)-215)*(5/5)),(LEFT(E63,1)*60+RIGHT(E63,2)&gt;325),0)),_xlfn.IFS(OR(D63=200,D63="200米"),_xlfn.IFS(E63&lt;=32,120,E63&lt;=33.6,120-(E63-32)*(5/0.8),E63&lt;=46.8,110-(E63-33.6)*(5/0.6),E63&gt;46.8,0),OR(D63=800,D63="800米"),_xlfn.IFS(LEFT(E63,1)*60+RIGHT(E63,2)&lt;=186,120,LEFT(E63,1)*60+RIGHT(E63,2)&lt;=200,120-((LEFT(E63,1)*60+RIGHT(E63,2)-186))*(5/7),(LEFT(E63,1)*60+RIGHT(E63,2)&lt;=310),110-((LEFT(E63,1)*60+RIGHT(E63,2)-200)*(5/5)),(LEFT(E63,1)*60+RIGHT(E63,2)&gt;310),0)))</f>
        <v>#N/A</v>
      </c>
      <c r="G63" s="20"/>
      <c r="H63" s="30"/>
      <c r="I63" s="31">
        <f>IF(ISNUMBER(G63),IF(ISBLANK(H63),0,IF(ISNUMBER(H63),IF(C63="男",IF(H63&lt;24.8,120,IF(H63&lt;=28,120-(H63-24.8)*6.25,IF(H63&lt;=40,100-(5/0.6)*(H63-28),0))),IF(H63&lt;30.4,120,IF(H63&lt;=33.6,120-(H63-30.4)*6.25,IF(H63&lt;45.6,100-(5/0.6)*(H63-33.6),0)))),IF(C63="男",IF((LEFT(H63,1)*60+RIGHT(H63,2))&lt;187,120,IF((LEFT(H63,1)*60+RIGHT(H63,2))&lt;=215,120-((LEFT(H63,1)*60+RIGHT(H63,2))-187)*(5/7),IF((LEFT(H63,1)*60+RIGHT(H63,2))&lt;=315,100-(5/5)*((LEFT(H63,1)*60+RIGHT(H63,2))-215),0))),IF((LEFT(H63,1)*60+RIGHT(H63,2))&lt;172,120,IF((LEFT(H63,1)*60+RIGHT(H63,2))&lt;=200,120-((LEFT(H63,1)*60+RIGHT(H63,2))-172)*(5/7),IF((LEFT(H63,1)*60+RIGHT(H63,2))&lt;300,100-(5/5)*((LEFT(H63,1)*60+RIGHT(H63,2))-200),0)))))),IF(ISBLANK(H63),0,IF(AND(C63="男",G63="引体向上"),IF(H63&gt;=19,120,IF(H63&gt;=11,120-(19-H63)*2.5,IF(H63&gt;=7,100-(11-H63)*5,IF(H63&gt;=1,80-(7-H63)*10,0)))),IF(G63="跳绳",IF(H63&gt;=224,120,IF(H63&gt;=164,120-(5/15)*(224-H63),IF(4&lt;=H63,100-(164-H63)*(5/8),0))),IF(OR(G63="仰卧起坐",G63="仰卧"),IF(H63&gt;=60,120,IF(H63&gt;=40,120-(60-H63),IF(H63&gt;=2,100-(40-H63)*2.5,0))),IF(AND(G63="篮球",C63="男"),IF(H63&lt;=0,0,IF(H63&lt;=14,120,IF(H63&lt;=24,120-(H63-14)*2,IF(H63&lt;=64,100-(H63-24)*2.5,0)))),IF(AND(G63="篮球",C63="女"),IF(H63&lt;=0,0,IF(H63&lt;=18,120,IF(H63&lt;=28,120-(H63-18)*2,IF(H63&lt;=68,100-(H63-28)*2.5,0)))),IF(AND(G63="实心球",C63="男"),IF(H63&gt;=12.6,120,IF(H63&gt;=9.4,120-(12.6-H63)*6.25,IF(5.4&lt;=H63,100-(9.4-H63)*25,0))),IF(AND(G63="实心球",C63="女"),IF(H63&gt;9.6,120,IF(6.4&lt;=H63,120-(9.6-H63)*6.25,IF(H63&gt;=3.4,100-(6.4-H63)*(5/0.15),0))),IF(AND(C63="男",G63="立定跳远"),IF(H63&gt;=2.75,120,IF(H63&gt;2.35,120-(2.75-H63)*50,IF(H63&gt;1.75,100-(2.35-H63)*(5/0.03),0))),IF(AND(C63="女",G63="立定跳远"),IF(H63&gt;=2.27,120,IF(H63&gt;=1.87,120-(2.27-H63)*50,IF(H63&gt;=1.27,100-(1.87-H63)*(5/0.03),0))),IF(C63="男",“男生”,女生))))))))))))</f>
        <v>0</v>
      </c>
      <c r="J63" s="23" t="e">
        <f t="shared" si="0"/>
        <v>#N/A</v>
      </c>
    </row>
    <row r="64" ht="17.6" spans="1:10">
      <c r="A64" s="20">
        <v>62</v>
      </c>
      <c r="B64" s="22"/>
      <c r="C64" s="22"/>
      <c r="D64" s="22"/>
      <c r="E64" s="29"/>
      <c r="F64" s="26" t="e" cm="1">
        <f t="array" ref="F64">IF(C64="男",_xlfn.IFS(OR(D64=200,D64="200米"),_xlfn.IFS(E64&lt;=26.4,120,E64&lt;=28,120-(E64-26.4)*(5/0.8),E64&lt;=41.2,110-(E64-28)*(5/0.6),E64&gt;41.2,0),OR(D64=1000,D64="1000米"),_xlfn.IFS(LEFT(E64,1)*60+RIGHT(E64,2)&lt;=201,120,LEFT(E64,1)*60+RIGHT(E64,2)&lt;=215,120-((LEFT(E64,1)*60+RIGHT(E64,2)-201))*(5/7),(LEFT(E64,1)*60+RIGHT(E64,2)&lt;=325),110-((LEFT(E64,1)*60+RIGHT(E64,2)-215)*(5/5)),(LEFT(E64,1)*60+RIGHT(E64,2)&gt;325),0)),_xlfn.IFS(OR(D64=200,D64="200米"),_xlfn.IFS(E64&lt;=32,120,E64&lt;=33.6,120-(E64-32)*(5/0.8),E64&lt;=46.8,110-(E64-33.6)*(5/0.6),E64&gt;46.8,0),OR(D64=800,D64="800米"),_xlfn.IFS(LEFT(E64,1)*60+RIGHT(E64,2)&lt;=186,120,LEFT(E64,1)*60+RIGHT(E64,2)&lt;=200,120-((LEFT(E64,1)*60+RIGHT(E64,2)-186))*(5/7),(LEFT(E64,1)*60+RIGHT(E64,2)&lt;=310),110-((LEFT(E64,1)*60+RIGHT(E64,2)-200)*(5/5)),(LEFT(E64,1)*60+RIGHT(E64,2)&gt;310),0)))</f>
        <v>#N/A</v>
      </c>
      <c r="G64" s="20"/>
      <c r="H64" s="30"/>
      <c r="I64" s="31">
        <f>IF(ISNUMBER(G64),IF(ISBLANK(H64),0,IF(ISNUMBER(H64),IF(C64="男",IF(H64&lt;24.8,120,IF(H64&lt;=28,120-(H64-24.8)*6.25,IF(H64&lt;=40,100-(5/0.6)*(H64-28),0))),IF(H64&lt;30.4,120,IF(H64&lt;=33.6,120-(H64-30.4)*6.25,IF(H64&lt;45.6,100-(5/0.6)*(H64-33.6),0)))),IF(C64="男",IF((LEFT(H64,1)*60+RIGHT(H64,2))&lt;187,120,IF((LEFT(H64,1)*60+RIGHT(H64,2))&lt;=215,120-((LEFT(H64,1)*60+RIGHT(H64,2))-187)*(5/7),IF((LEFT(H64,1)*60+RIGHT(H64,2))&lt;=315,100-(5/5)*((LEFT(H64,1)*60+RIGHT(H64,2))-215),0))),IF((LEFT(H64,1)*60+RIGHT(H64,2))&lt;172,120,IF((LEFT(H64,1)*60+RIGHT(H64,2))&lt;=200,120-((LEFT(H64,1)*60+RIGHT(H64,2))-172)*(5/7),IF((LEFT(H64,1)*60+RIGHT(H64,2))&lt;300,100-(5/5)*((LEFT(H64,1)*60+RIGHT(H64,2))-200),0)))))),IF(ISBLANK(H64),0,IF(AND(C64="男",G64="引体向上"),IF(H64&gt;=19,120,IF(H64&gt;=11,120-(19-H64)*2.5,IF(H64&gt;=7,100-(11-H64)*5,IF(H64&gt;=1,80-(7-H64)*10,0)))),IF(G64="跳绳",IF(H64&gt;=224,120,IF(H64&gt;=164,120-(5/15)*(224-H64),IF(4&lt;=H64,100-(164-H64)*(5/8),0))),IF(OR(G64="仰卧起坐",G64="仰卧"),IF(H64&gt;=60,120,IF(H64&gt;=40,120-(60-H64),IF(H64&gt;=2,100-(40-H64)*2.5,0))),IF(AND(G64="篮球",C64="男"),IF(H64&lt;=0,0,IF(H64&lt;=14,120,IF(H64&lt;=24,120-(H64-14)*2,IF(H64&lt;=64,100-(H64-24)*2.5,0)))),IF(AND(G64="篮球",C64="女"),IF(H64&lt;=0,0,IF(H64&lt;=18,120,IF(H64&lt;=28,120-(H64-18)*2,IF(H64&lt;=68,100-(H64-28)*2.5,0)))),IF(AND(G64="实心球",C64="男"),IF(H64&gt;=12.6,120,IF(H64&gt;=9.4,120-(12.6-H64)*6.25,IF(5.4&lt;=H64,100-(9.4-H64)*25,0))),IF(AND(G64="实心球",C64="女"),IF(H64&gt;9.6,120,IF(6.4&lt;=H64,120-(9.6-H64)*6.25,IF(H64&gt;=3.4,100-(6.4-H64)*(5/0.15),0))),IF(AND(C64="男",G64="立定跳远"),IF(H64&gt;=2.75,120,IF(H64&gt;2.35,120-(2.75-H64)*50,IF(H64&gt;1.75,100-(2.35-H64)*(5/0.03),0))),IF(AND(C64="女",G64="立定跳远"),IF(H64&gt;=2.27,120,IF(H64&gt;=1.87,120-(2.27-H64)*50,IF(H64&gt;=1.27,100-(1.87-H64)*(5/0.03),0))),IF(C64="男",“男生”,女生))))))))))))</f>
        <v>0</v>
      </c>
      <c r="J64" s="23" t="e">
        <f t="shared" si="0"/>
        <v>#N/A</v>
      </c>
    </row>
    <row r="65" ht="17.6" spans="1:10">
      <c r="A65" s="20">
        <v>63</v>
      </c>
      <c r="B65" s="22"/>
      <c r="C65" s="22"/>
      <c r="D65" s="22"/>
      <c r="E65" s="29"/>
      <c r="F65" s="26" t="e" cm="1">
        <f t="array" ref="F65">IF(C65="男",_xlfn.IFS(OR(D65=200,D65="200米"),_xlfn.IFS(E65&lt;=26.4,120,E65&lt;=28,120-(E65-26.4)*(5/0.8),E65&lt;=41.2,110-(E65-28)*(5/0.6),E65&gt;41.2,0),OR(D65=1000,D65="1000米"),_xlfn.IFS(LEFT(E65,1)*60+RIGHT(E65,2)&lt;=201,120,LEFT(E65,1)*60+RIGHT(E65,2)&lt;=215,120-((LEFT(E65,1)*60+RIGHT(E65,2)-201))*(5/7),(LEFT(E65,1)*60+RIGHT(E65,2)&lt;=325),110-((LEFT(E65,1)*60+RIGHT(E65,2)-215)*(5/5)),(LEFT(E65,1)*60+RIGHT(E65,2)&gt;325),0)),_xlfn.IFS(OR(D65=200,D65="200米"),_xlfn.IFS(E65&lt;=32,120,E65&lt;=33.6,120-(E65-32)*(5/0.8),E65&lt;=46.8,110-(E65-33.6)*(5/0.6),E65&gt;46.8,0),OR(D65=800,D65="800米"),_xlfn.IFS(LEFT(E65,1)*60+RIGHT(E65,2)&lt;=186,120,LEFT(E65,1)*60+RIGHT(E65,2)&lt;=200,120-((LEFT(E65,1)*60+RIGHT(E65,2)-186))*(5/7),(LEFT(E65,1)*60+RIGHT(E65,2)&lt;=310),110-((LEFT(E65,1)*60+RIGHT(E65,2)-200)*(5/5)),(LEFT(E65,1)*60+RIGHT(E65,2)&gt;310),0)))</f>
        <v>#N/A</v>
      </c>
      <c r="G65" s="20"/>
      <c r="H65" s="30"/>
      <c r="I65" s="31">
        <f>IF(ISNUMBER(G65),IF(ISBLANK(H65),0,IF(ISNUMBER(H65),IF(C65="男",IF(H65&lt;24.8,120,IF(H65&lt;=28,120-(H65-24.8)*6.25,IF(H65&lt;=40,100-(5/0.6)*(H65-28),0))),IF(H65&lt;30.4,120,IF(H65&lt;=33.6,120-(H65-30.4)*6.25,IF(H65&lt;45.6,100-(5/0.6)*(H65-33.6),0)))),IF(C65="男",IF((LEFT(H65,1)*60+RIGHT(H65,2))&lt;187,120,IF((LEFT(H65,1)*60+RIGHT(H65,2))&lt;=215,120-((LEFT(H65,1)*60+RIGHT(H65,2))-187)*(5/7),IF((LEFT(H65,1)*60+RIGHT(H65,2))&lt;=315,100-(5/5)*((LEFT(H65,1)*60+RIGHT(H65,2))-215),0))),IF((LEFT(H65,1)*60+RIGHT(H65,2))&lt;172,120,IF((LEFT(H65,1)*60+RIGHT(H65,2))&lt;=200,120-((LEFT(H65,1)*60+RIGHT(H65,2))-172)*(5/7),IF((LEFT(H65,1)*60+RIGHT(H65,2))&lt;300,100-(5/5)*((LEFT(H65,1)*60+RIGHT(H65,2))-200),0)))))),IF(ISBLANK(H65),0,IF(AND(C65="男",G65="引体向上"),IF(H65&gt;=19,120,IF(H65&gt;=11,120-(19-H65)*2.5,IF(H65&gt;=7,100-(11-H65)*5,IF(H65&gt;=1,80-(7-H65)*10,0)))),IF(G65="跳绳",IF(H65&gt;=224,120,IF(H65&gt;=164,120-(5/15)*(224-H65),IF(4&lt;=H65,100-(164-H65)*(5/8),0))),IF(OR(G65="仰卧起坐",G65="仰卧"),IF(H65&gt;=60,120,IF(H65&gt;=40,120-(60-H65),IF(H65&gt;=2,100-(40-H65)*2.5,0))),IF(AND(G65="篮球",C65="男"),IF(H65&lt;=0,0,IF(H65&lt;=14,120,IF(H65&lt;=24,120-(H65-14)*2,IF(H65&lt;=64,100-(H65-24)*2.5,0)))),IF(AND(G65="篮球",C65="女"),IF(H65&lt;=0,0,IF(H65&lt;=18,120,IF(H65&lt;=28,120-(H65-18)*2,IF(H65&lt;=68,100-(H65-28)*2.5,0)))),IF(AND(G65="实心球",C65="男"),IF(H65&gt;=12.6,120,IF(H65&gt;=9.4,120-(12.6-H65)*6.25,IF(5.4&lt;=H65,100-(9.4-H65)*25,0))),IF(AND(G65="实心球",C65="女"),IF(H65&gt;9.6,120,IF(6.4&lt;=H65,120-(9.6-H65)*6.25,IF(H65&gt;=3.4,100-(6.4-H65)*(5/0.15),0))),IF(AND(C65="男",G65="立定跳远"),IF(H65&gt;=2.75,120,IF(H65&gt;2.35,120-(2.75-H65)*50,IF(H65&gt;1.75,100-(2.35-H65)*(5/0.03),0))),IF(AND(C65="女",G65="立定跳远"),IF(H65&gt;=2.27,120,IF(H65&gt;=1.87,120-(2.27-H65)*50,IF(H65&gt;=1.27,100-(1.87-H65)*(5/0.03),0))),IF(C65="男",“男生”,女生))))))))))))</f>
        <v>0</v>
      </c>
      <c r="J65" s="23" t="e">
        <f t="shared" si="0"/>
        <v>#N/A</v>
      </c>
    </row>
    <row r="66" ht="17.6" spans="1:10">
      <c r="A66" s="20">
        <v>64</v>
      </c>
      <c r="B66" s="22"/>
      <c r="C66" s="22"/>
      <c r="D66" s="22"/>
      <c r="E66" s="29"/>
      <c r="F66" s="26" t="e" cm="1">
        <f t="array" ref="F66">IF(C66="男",_xlfn.IFS(OR(D66=200,D66="200米"),_xlfn.IFS(E66&lt;=26.4,120,E66&lt;=28,120-(E66-26.4)*(5/0.8),E66&lt;=41.2,110-(E66-28)*(5/0.6),E66&gt;41.2,0),OR(D66=1000,D66="1000米"),_xlfn.IFS(LEFT(E66,1)*60+RIGHT(E66,2)&lt;=201,120,LEFT(E66,1)*60+RIGHT(E66,2)&lt;=215,120-((LEFT(E66,1)*60+RIGHT(E66,2)-201))*(5/7),(LEFT(E66,1)*60+RIGHT(E66,2)&lt;=325),110-((LEFT(E66,1)*60+RIGHT(E66,2)-215)*(5/5)),(LEFT(E66,1)*60+RIGHT(E66,2)&gt;325),0)),_xlfn.IFS(OR(D66=200,D66="200米"),_xlfn.IFS(E66&lt;=32,120,E66&lt;=33.6,120-(E66-32)*(5/0.8),E66&lt;=46.8,110-(E66-33.6)*(5/0.6),E66&gt;46.8,0),OR(D66=800,D66="800米"),_xlfn.IFS(LEFT(E66,1)*60+RIGHT(E66,2)&lt;=186,120,LEFT(E66,1)*60+RIGHT(E66,2)&lt;=200,120-((LEFT(E66,1)*60+RIGHT(E66,2)-186))*(5/7),(LEFT(E66,1)*60+RIGHT(E66,2)&lt;=310),110-((LEFT(E66,1)*60+RIGHT(E66,2)-200)*(5/5)),(LEFT(E66,1)*60+RIGHT(E66,2)&gt;310),0)))</f>
        <v>#N/A</v>
      </c>
      <c r="G66" s="20"/>
      <c r="H66" s="30"/>
      <c r="I66" s="31">
        <f>IF(ISNUMBER(G66),IF(ISBLANK(H66),0,IF(ISNUMBER(H66),IF(C66="男",IF(H66&lt;24.8,120,IF(H66&lt;=28,120-(H66-24.8)*6.25,IF(H66&lt;=40,100-(5/0.6)*(H66-28),0))),IF(H66&lt;30.4,120,IF(H66&lt;=33.6,120-(H66-30.4)*6.25,IF(H66&lt;45.6,100-(5/0.6)*(H66-33.6),0)))),IF(C66="男",IF((LEFT(H66,1)*60+RIGHT(H66,2))&lt;187,120,IF((LEFT(H66,1)*60+RIGHT(H66,2))&lt;=215,120-((LEFT(H66,1)*60+RIGHT(H66,2))-187)*(5/7),IF((LEFT(H66,1)*60+RIGHT(H66,2))&lt;=315,100-(5/5)*((LEFT(H66,1)*60+RIGHT(H66,2))-215),0))),IF((LEFT(H66,1)*60+RIGHT(H66,2))&lt;172,120,IF((LEFT(H66,1)*60+RIGHT(H66,2))&lt;=200,120-((LEFT(H66,1)*60+RIGHT(H66,2))-172)*(5/7),IF((LEFT(H66,1)*60+RIGHT(H66,2))&lt;300,100-(5/5)*((LEFT(H66,1)*60+RIGHT(H66,2))-200),0)))))),IF(ISBLANK(H66),0,IF(AND(C66="男",G66="引体向上"),IF(H66&gt;=19,120,IF(H66&gt;=11,120-(19-H66)*2.5,IF(H66&gt;=7,100-(11-H66)*5,IF(H66&gt;=1,80-(7-H66)*10,0)))),IF(G66="跳绳",IF(H66&gt;=224,120,IF(H66&gt;=164,120-(5/15)*(224-H66),IF(4&lt;=H66,100-(164-H66)*(5/8),0))),IF(OR(G66="仰卧起坐",G66="仰卧"),IF(H66&gt;=60,120,IF(H66&gt;=40,120-(60-H66),IF(H66&gt;=2,100-(40-H66)*2.5,0))),IF(AND(G66="篮球",C66="男"),IF(H66&lt;=0,0,IF(H66&lt;=14,120,IF(H66&lt;=24,120-(H66-14)*2,IF(H66&lt;=64,100-(H66-24)*2.5,0)))),IF(AND(G66="篮球",C66="女"),IF(H66&lt;=0,0,IF(H66&lt;=18,120,IF(H66&lt;=28,120-(H66-18)*2,IF(H66&lt;=68,100-(H66-28)*2.5,0)))),IF(AND(G66="实心球",C66="男"),IF(H66&gt;=12.6,120,IF(H66&gt;=9.4,120-(12.6-H66)*6.25,IF(5.4&lt;=H66,100-(9.4-H66)*25,0))),IF(AND(G66="实心球",C66="女"),IF(H66&gt;9.6,120,IF(6.4&lt;=H66,120-(9.6-H66)*6.25,IF(H66&gt;=3.4,100-(6.4-H66)*(5/0.15),0))),IF(AND(C66="男",G66="立定跳远"),IF(H66&gt;=2.75,120,IF(H66&gt;2.35,120-(2.75-H66)*50,IF(H66&gt;1.75,100-(2.35-H66)*(5/0.03),0))),IF(AND(C66="女",G66="立定跳远"),IF(H66&gt;=2.27,120,IF(H66&gt;=1.87,120-(2.27-H66)*50,IF(H66&gt;=1.27,100-(1.87-H66)*(5/0.03),0))),IF(C66="男",“男生”,女生))))))))))))</f>
        <v>0</v>
      </c>
      <c r="J66" s="23" t="e">
        <f t="shared" si="0"/>
        <v>#N/A</v>
      </c>
    </row>
    <row r="67" ht="17.6" spans="1:10">
      <c r="A67" s="20">
        <v>65</v>
      </c>
      <c r="B67" s="22"/>
      <c r="C67" s="22"/>
      <c r="D67" s="22"/>
      <c r="E67" s="29"/>
      <c r="F67" s="26" t="e" cm="1">
        <f t="array" ref="F67">IF(C67="男",_xlfn.IFS(OR(D67=200,D67="200米"),_xlfn.IFS(E67&lt;=26.4,120,E67&lt;=28,120-(E67-26.4)*(5/0.8),E67&lt;=41.2,110-(E67-28)*(5/0.6),E67&gt;41.2,0),OR(D67=1000,D67="1000米"),_xlfn.IFS(LEFT(E67,1)*60+RIGHT(E67,2)&lt;=201,120,LEFT(E67,1)*60+RIGHT(E67,2)&lt;=215,120-((LEFT(E67,1)*60+RIGHT(E67,2)-201))*(5/7),(LEFT(E67,1)*60+RIGHT(E67,2)&lt;=325),110-((LEFT(E67,1)*60+RIGHT(E67,2)-215)*(5/5)),(LEFT(E67,1)*60+RIGHT(E67,2)&gt;325),0)),_xlfn.IFS(OR(D67=200,D67="200米"),_xlfn.IFS(E67&lt;=32,120,E67&lt;=33.6,120-(E67-32)*(5/0.8),E67&lt;=46.8,110-(E67-33.6)*(5/0.6),E67&gt;46.8,0),OR(D67=800,D67="800米"),_xlfn.IFS(LEFT(E67,1)*60+RIGHT(E67,2)&lt;=186,120,LEFT(E67,1)*60+RIGHT(E67,2)&lt;=200,120-((LEFT(E67,1)*60+RIGHT(E67,2)-186))*(5/7),(LEFT(E67,1)*60+RIGHT(E67,2)&lt;=310),110-((LEFT(E67,1)*60+RIGHT(E67,2)-200)*(5/5)),(LEFT(E67,1)*60+RIGHT(E67,2)&gt;310),0)))</f>
        <v>#N/A</v>
      </c>
      <c r="G67" s="20"/>
      <c r="H67" s="30"/>
      <c r="I67" s="31">
        <f>IF(ISNUMBER(G67),IF(ISBLANK(H67),0,IF(ISNUMBER(H67),IF(C67="男",IF(H67&lt;24.8,120,IF(H67&lt;=28,120-(H67-24.8)*6.25,IF(H67&lt;=40,100-(5/0.6)*(H67-28),0))),IF(H67&lt;30.4,120,IF(H67&lt;=33.6,120-(H67-30.4)*6.25,IF(H67&lt;45.6,100-(5/0.6)*(H67-33.6),0)))),IF(C67="男",IF((LEFT(H67,1)*60+RIGHT(H67,2))&lt;187,120,IF((LEFT(H67,1)*60+RIGHT(H67,2))&lt;=215,120-((LEFT(H67,1)*60+RIGHT(H67,2))-187)*(5/7),IF((LEFT(H67,1)*60+RIGHT(H67,2))&lt;=315,100-(5/5)*((LEFT(H67,1)*60+RIGHT(H67,2))-215),0))),IF((LEFT(H67,1)*60+RIGHT(H67,2))&lt;172,120,IF((LEFT(H67,1)*60+RIGHT(H67,2))&lt;=200,120-((LEFT(H67,1)*60+RIGHT(H67,2))-172)*(5/7),IF((LEFT(H67,1)*60+RIGHT(H67,2))&lt;300,100-(5/5)*((LEFT(H67,1)*60+RIGHT(H67,2))-200),0)))))),IF(ISBLANK(H67),0,IF(AND(C67="男",G67="引体向上"),IF(H67&gt;=19,120,IF(H67&gt;=11,120-(19-H67)*2.5,IF(H67&gt;=7,100-(11-H67)*5,IF(H67&gt;=1,80-(7-H67)*10,0)))),IF(G67="跳绳",IF(H67&gt;=224,120,IF(H67&gt;=164,120-(5/15)*(224-H67),IF(4&lt;=H67,100-(164-H67)*(5/8),0))),IF(OR(G67="仰卧起坐",G67="仰卧"),IF(H67&gt;=60,120,IF(H67&gt;=40,120-(60-H67),IF(H67&gt;=2,100-(40-H67)*2.5,0))),IF(AND(G67="篮球",C67="男"),IF(H67&lt;=0,0,IF(H67&lt;=14,120,IF(H67&lt;=24,120-(H67-14)*2,IF(H67&lt;=64,100-(H67-24)*2.5,0)))),IF(AND(G67="篮球",C67="女"),IF(H67&lt;=0,0,IF(H67&lt;=18,120,IF(H67&lt;=28,120-(H67-18)*2,IF(H67&lt;=68,100-(H67-28)*2.5,0)))),IF(AND(G67="实心球",C67="男"),IF(H67&gt;=12.6,120,IF(H67&gt;=9.4,120-(12.6-H67)*6.25,IF(5.4&lt;=H67,100-(9.4-H67)*25,0))),IF(AND(G67="实心球",C67="女"),IF(H67&gt;9.6,120,IF(6.4&lt;=H67,120-(9.6-H67)*6.25,IF(H67&gt;=3.4,100-(6.4-H67)*(5/0.15),0))),IF(AND(C67="男",G67="立定跳远"),IF(H67&gt;=2.75,120,IF(H67&gt;2.35,120-(2.75-H67)*50,IF(H67&gt;1.75,100-(2.35-H67)*(5/0.03),0))),IF(AND(C67="女",G67="立定跳远"),IF(H67&gt;=2.27,120,IF(H67&gt;=1.87,120-(2.27-H67)*50,IF(H67&gt;=1.27,100-(1.87-H67)*(5/0.03),0))),IF(C67="男",“男生”,女生))))))))))))</f>
        <v>0</v>
      </c>
      <c r="J67" s="23" t="e">
        <f t="shared" ref="J67:J102" si="1">IF((F67+I67)&gt;200,50,(F67+I67)/4)</f>
        <v>#N/A</v>
      </c>
    </row>
    <row r="68" ht="17.6" spans="1:10">
      <c r="A68" s="20">
        <v>66</v>
      </c>
      <c r="B68" s="22"/>
      <c r="C68" s="22"/>
      <c r="D68" s="22"/>
      <c r="E68" s="29"/>
      <c r="F68" s="26" t="e" cm="1">
        <f t="array" ref="F68">IF(C68="男",_xlfn.IFS(OR(D68=200,D68="200米"),_xlfn.IFS(E68&lt;=26.4,120,E68&lt;=28,120-(E68-26.4)*(5/0.8),E68&lt;=41.2,110-(E68-28)*(5/0.6),E68&gt;41.2,0),OR(D68=1000,D68="1000米"),_xlfn.IFS(LEFT(E68,1)*60+RIGHT(E68,2)&lt;=201,120,LEFT(E68,1)*60+RIGHT(E68,2)&lt;=215,120-((LEFT(E68,1)*60+RIGHT(E68,2)-201))*(5/7),(LEFT(E68,1)*60+RIGHT(E68,2)&lt;=325),110-((LEFT(E68,1)*60+RIGHT(E68,2)-215)*(5/5)),(LEFT(E68,1)*60+RIGHT(E68,2)&gt;325),0)),_xlfn.IFS(OR(D68=200,D68="200米"),_xlfn.IFS(E68&lt;=32,120,E68&lt;=33.6,120-(E68-32)*(5/0.8),E68&lt;=46.8,110-(E68-33.6)*(5/0.6),E68&gt;46.8,0),OR(D68=800,D68="800米"),_xlfn.IFS(LEFT(E68,1)*60+RIGHT(E68,2)&lt;=186,120,LEFT(E68,1)*60+RIGHT(E68,2)&lt;=200,120-((LEFT(E68,1)*60+RIGHT(E68,2)-186))*(5/7),(LEFT(E68,1)*60+RIGHT(E68,2)&lt;=310),110-((LEFT(E68,1)*60+RIGHT(E68,2)-200)*(5/5)),(LEFT(E68,1)*60+RIGHT(E68,2)&gt;310),0)))</f>
        <v>#N/A</v>
      </c>
      <c r="G68" s="20"/>
      <c r="H68" s="30"/>
      <c r="I68" s="31">
        <f>IF(ISNUMBER(G68),IF(ISBLANK(H68),0,IF(ISNUMBER(H68),IF(C68="男",IF(H68&lt;24.8,120,IF(H68&lt;=28,120-(H68-24.8)*6.25,IF(H68&lt;=40,100-(5/0.6)*(H68-28),0))),IF(H68&lt;30.4,120,IF(H68&lt;=33.6,120-(H68-30.4)*6.25,IF(H68&lt;45.6,100-(5/0.6)*(H68-33.6),0)))),IF(C68="男",IF((LEFT(H68,1)*60+RIGHT(H68,2))&lt;187,120,IF((LEFT(H68,1)*60+RIGHT(H68,2))&lt;=215,120-((LEFT(H68,1)*60+RIGHT(H68,2))-187)*(5/7),IF((LEFT(H68,1)*60+RIGHT(H68,2))&lt;=315,100-(5/5)*((LEFT(H68,1)*60+RIGHT(H68,2))-215),0))),IF((LEFT(H68,1)*60+RIGHT(H68,2))&lt;172,120,IF((LEFT(H68,1)*60+RIGHT(H68,2))&lt;=200,120-((LEFT(H68,1)*60+RIGHT(H68,2))-172)*(5/7),IF((LEFT(H68,1)*60+RIGHT(H68,2))&lt;300,100-(5/5)*((LEFT(H68,1)*60+RIGHT(H68,2))-200),0)))))),IF(ISBLANK(H68),0,IF(AND(C68="男",G68="引体向上"),IF(H68&gt;=19,120,IF(H68&gt;=11,120-(19-H68)*2.5,IF(H68&gt;=7,100-(11-H68)*5,IF(H68&gt;=1,80-(7-H68)*10,0)))),IF(G68="跳绳",IF(H68&gt;=224,120,IF(H68&gt;=164,120-(5/15)*(224-H68),IF(4&lt;=H68,100-(164-H68)*(5/8),0))),IF(OR(G68="仰卧起坐",G68="仰卧"),IF(H68&gt;=60,120,IF(H68&gt;=40,120-(60-H68),IF(H68&gt;=2,100-(40-H68)*2.5,0))),IF(AND(G68="篮球",C68="男"),IF(H68&lt;=0,0,IF(H68&lt;=14,120,IF(H68&lt;=24,120-(H68-14)*2,IF(H68&lt;=64,100-(H68-24)*2.5,0)))),IF(AND(G68="篮球",C68="女"),IF(H68&lt;=0,0,IF(H68&lt;=18,120,IF(H68&lt;=28,120-(H68-18)*2,IF(H68&lt;=68,100-(H68-28)*2.5,0)))),IF(AND(G68="实心球",C68="男"),IF(H68&gt;=12.6,120,IF(H68&gt;=9.4,120-(12.6-H68)*6.25,IF(5.4&lt;=H68,100-(9.4-H68)*25,0))),IF(AND(G68="实心球",C68="女"),IF(H68&gt;9.6,120,IF(6.4&lt;=H68,120-(9.6-H68)*6.25,IF(H68&gt;=3.4,100-(6.4-H68)*(5/0.15),0))),IF(AND(C68="男",G68="立定跳远"),IF(H68&gt;=2.75,120,IF(H68&gt;2.35,120-(2.75-H68)*50,IF(H68&gt;1.75,100-(2.35-H68)*(5/0.03),0))),IF(AND(C68="女",G68="立定跳远"),IF(H68&gt;=2.27,120,IF(H68&gt;=1.87,120-(2.27-H68)*50,IF(H68&gt;=1.27,100-(1.87-H68)*(5/0.03),0))),IF(C68="男",“男生”,女生))))))))))))</f>
        <v>0</v>
      </c>
      <c r="J68" s="23" t="e">
        <f t="shared" si="1"/>
        <v>#N/A</v>
      </c>
    </row>
    <row r="69" ht="17.6" spans="1:10">
      <c r="A69" s="20">
        <v>67</v>
      </c>
      <c r="B69" s="22"/>
      <c r="C69" s="22"/>
      <c r="D69" s="22"/>
      <c r="E69" s="29"/>
      <c r="F69" s="26" t="e" cm="1">
        <f t="array" ref="F69">IF(C69="男",_xlfn.IFS(OR(D69=200,D69="200米"),_xlfn.IFS(E69&lt;=26.4,120,E69&lt;=28,120-(E69-26.4)*(5/0.8),E69&lt;=41.2,110-(E69-28)*(5/0.6),E69&gt;41.2,0),OR(D69=1000,D69="1000米"),_xlfn.IFS(LEFT(E69,1)*60+RIGHT(E69,2)&lt;=201,120,LEFT(E69,1)*60+RIGHT(E69,2)&lt;=215,120-((LEFT(E69,1)*60+RIGHT(E69,2)-201))*(5/7),(LEFT(E69,1)*60+RIGHT(E69,2)&lt;=325),110-((LEFT(E69,1)*60+RIGHT(E69,2)-215)*(5/5)),(LEFT(E69,1)*60+RIGHT(E69,2)&gt;325),0)),_xlfn.IFS(OR(D69=200,D69="200米"),_xlfn.IFS(E69&lt;=32,120,E69&lt;=33.6,120-(E69-32)*(5/0.8),E69&lt;=46.8,110-(E69-33.6)*(5/0.6),E69&gt;46.8,0),OR(D69=800,D69="800米"),_xlfn.IFS(LEFT(E69,1)*60+RIGHT(E69,2)&lt;=186,120,LEFT(E69,1)*60+RIGHT(E69,2)&lt;=200,120-((LEFT(E69,1)*60+RIGHT(E69,2)-186))*(5/7),(LEFT(E69,1)*60+RIGHT(E69,2)&lt;=310),110-((LEFT(E69,1)*60+RIGHT(E69,2)-200)*(5/5)),(LEFT(E69,1)*60+RIGHT(E69,2)&gt;310),0)))</f>
        <v>#N/A</v>
      </c>
      <c r="G69" s="20"/>
      <c r="H69" s="30"/>
      <c r="I69" s="31">
        <f>IF(ISNUMBER(G69),IF(ISBLANK(H69),0,IF(ISNUMBER(H69),IF(C69="男",IF(H69&lt;24.8,120,IF(H69&lt;=28,120-(H69-24.8)*6.25,IF(H69&lt;=40,100-(5/0.6)*(H69-28),0))),IF(H69&lt;30.4,120,IF(H69&lt;=33.6,120-(H69-30.4)*6.25,IF(H69&lt;45.6,100-(5/0.6)*(H69-33.6),0)))),IF(C69="男",IF((LEFT(H69,1)*60+RIGHT(H69,2))&lt;187,120,IF((LEFT(H69,1)*60+RIGHT(H69,2))&lt;=215,120-((LEFT(H69,1)*60+RIGHT(H69,2))-187)*(5/7),IF((LEFT(H69,1)*60+RIGHT(H69,2))&lt;=315,100-(5/5)*((LEFT(H69,1)*60+RIGHT(H69,2))-215),0))),IF((LEFT(H69,1)*60+RIGHT(H69,2))&lt;172,120,IF((LEFT(H69,1)*60+RIGHT(H69,2))&lt;=200,120-((LEFT(H69,1)*60+RIGHT(H69,2))-172)*(5/7),IF((LEFT(H69,1)*60+RIGHT(H69,2))&lt;300,100-(5/5)*((LEFT(H69,1)*60+RIGHT(H69,2))-200),0)))))),IF(ISBLANK(H69),0,IF(AND(C69="男",G69="引体向上"),IF(H69&gt;=19,120,IF(H69&gt;=11,120-(19-H69)*2.5,IF(H69&gt;=7,100-(11-H69)*5,IF(H69&gt;=1,80-(7-H69)*10,0)))),IF(G69="跳绳",IF(H69&gt;=224,120,IF(H69&gt;=164,120-(5/15)*(224-H69),IF(4&lt;=H69,100-(164-H69)*(5/8),0))),IF(OR(G69="仰卧起坐",G69="仰卧"),IF(H69&gt;=60,120,IF(H69&gt;=40,120-(60-H69),IF(H69&gt;=2,100-(40-H69)*2.5,0))),IF(AND(G69="篮球",C69="男"),IF(H69&lt;=0,0,IF(H69&lt;=14,120,IF(H69&lt;=24,120-(H69-14)*2,IF(H69&lt;=64,100-(H69-24)*2.5,0)))),IF(AND(G69="篮球",C69="女"),IF(H69&lt;=0,0,IF(H69&lt;=18,120,IF(H69&lt;=28,120-(H69-18)*2,IF(H69&lt;=68,100-(H69-28)*2.5,0)))),IF(AND(G69="实心球",C69="男"),IF(H69&gt;=12.6,120,IF(H69&gt;=9.4,120-(12.6-H69)*6.25,IF(5.4&lt;=H69,100-(9.4-H69)*25,0))),IF(AND(G69="实心球",C69="女"),IF(H69&gt;9.6,120,IF(6.4&lt;=H69,120-(9.6-H69)*6.25,IF(H69&gt;=3.4,100-(6.4-H69)*(5/0.15),0))),IF(AND(C69="男",G69="立定跳远"),IF(H69&gt;=2.75,120,IF(H69&gt;2.35,120-(2.75-H69)*50,IF(H69&gt;1.75,100-(2.35-H69)*(5/0.03),0))),IF(AND(C69="女",G69="立定跳远"),IF(H69&gt;=2.27,120,IF(H69&gt;=1.87,120-(2.27-H69)*50,IF(H69&gt;=1.27,100-(1.87-H69)*(5/0.03),0))),IF(C69="男",“男生”,女生))))))))))))</f>
        <v>0</v>
      </c>
      <c r="J69" s="23" t="e">
        <f t="shared" si="1"/>
        <v>#N/A</v>
      </c>
    </row>
    <row r="70" ht="17.6" spans="1:10">
      <c r="A70" s="20">
        <v>68</v>
      </c>
      <c r="B70" s="22"/>
      <c r="C70" s="22"/>
      <c r="D70" s="22"/>
      <c r="E70" s="29"/>
      <c r="F70" s="26" t="e" cm="1">
        <f t="array" ref="F70">IF(C70="男",_xlfn.IFS(OR(D70=200,D70="200米"),_xlfn.IFS(E70&lt;=26.4,120,E70&lt;=28,120-(E70-26.4)*(5/0.8),E70&lt;=41.2,110-(E70-28)*(5/0.6),E70&gt;41.2,0),OR(D70=1000,D70="1000米"),_xlfn.IFS(LEFT(E70,1)*60+RIGHT(E70,2)&lt;=201,120,LEFT(E70,1)*60+RIGHT(E70,2)&lt;=215,120-((LEFT(E70,1)*60+RIGHT(E70,2)-201))*(5/7),(LEFT(E70,1)*60+RIGHT(E70,2)&lt;=325),110-((LEFT(E70,1)*60+RIGHT(E70,2)-215)*(5/5)),(LEFT(E70,1)*60+RIGHT(E70,2)&gt;325),0)),_xlfn.IFS(OR(D70=200,D70="200米"),_xlfn.IFS(E70&lt;=32,120,E70&lt;=33.6,120-(E70-32)*(5/0.8),E70&lt;=46.8,110-(E70-33.6)*(5/0.6),E70&gt;46.8,0),OR(D70=800,D70="800米"),_xlfn.IFS(LEFT(E70,1)*60+RIGHT(E70,2)&lt;=186,120,LEFT(E70,1)*60+RIGHT(E70,2)&lt;=200,120-((LEFT(E70,1)*60+RIGHT(E70,2)-186))*(5/7),(LEFT(E70,1)*60+RIGHT(E70,2)&lt;=310),110-((LEFT(E70,1)*60+RIGHT(E70,2)-200)*(5/5)),(LEFT(E70,1)*60+RIGHT(E70,2)&gt;310),0)))</f>
        <v>#N/A</v>
      </c>
      <c r="G70" s="20"/>
      <c r="H70" s="30"/>
      <c r="I70" s="31">
        <f>IF(ISNUMBER(G70),IF(ISBLANK(H70),0,IF(ISNUMBER(H70),IF(C70="男",IF(H70&lt;24.8,120,IF(H70&lt;=28,120-(H70-24.8)*6.25,IF(H70&lt;=40,100-(5/0.6)*(H70-28),0))),IF(H70&lt;30.4,120,IF(H70&lt;=33.6,120-(H70-30.4)*6.25,IF(H70&lt;45.6,100-(5/0.6)*(H70-33.6),0)))),IF(C70="男",IF((LEFT(H70,1)*60+RIGHT(H70,2))&lt;187,120,IF((LEFT(H70,1)*60+RIGHT(H70,2))&lt;=215,120-((LEFT(H70,1)*60+RIGHT(H70,2))-187)*(5/7),IF((LEFT(H70,1)*60+RIGHT(H70,2))&lt;=315,100-(5/5)*((LEFT(H70,1)*60+RIGHT(H70,2))-215),0))),IF((LEFT(H70,1)*60+RIGHT(H70,2))&lt;172,120,IF((LEFT(H70,1)*60+RIGHT(H70,2))&lt;=200,120-((LEFT(H70,1)*60+RIGHT(H70,2))-172)*(5/7),IF((LEFT(H70,1)*60+RIGHT(H70,2))&lt;300,100-(5/5)*((LEFT(H70,1)*60+RIGHT(H70,2))-200),0)))))),IF(ISBLANK(H70),0,IF(AND(C70="男",G70="引体向上"),IF(H70&gt;=19,120,IF(H70&gt;=11,120-(19-H70)*2.5,IF(H70&gt;=7,100-(11-H70)*5,IF(H70&gt;=1,80-(7-H70)*10,0)))),IF(G70="跳绳",IF(H70&gt;=224,120,IF(H70&gt;=164,120-(5/15)*(224-H70),IF(4&lt;=H70,100-(164-H70)*(5/8),0))),IF(OR(G70="仰卧起坐",G70="仰卧"),IF(H70&gt;=60,120,IF(H70&gt;=40,120-(60-H70),IF(H70&gt;=2,100-(40-H70)*2.5,0))),IF(AND(G70="篮球",C70="男"),IF(H70&lt;=0,0,IF(H70&lt;=14,120,IF(H70&lt;=24,120-(H70-14)*2,IF(H70&lt;=64,100-(H70-24)*2.5,0)))),IF(AND(G70="篮球",C70="女"),IF(H70&lt;=0,0,IF(H70&lt;=18,120,IF(H70&lt;=28,120-(H70-18)*2,IF(H70&lt;=68,100-(H70-28)*2.5,0)))),IF(AND(G70="实心球",C70="男"),IF(H70&gt;=12.6,120,IF(H70&gt;=9.4,120-(12.6-H70)*6.25,IF(5.4&lt;=H70,100-(9.4-H70)*25,0))),IF(AND(G70="实心球",C70="女"),IF(H70&gt;9.6,120,IF(6.4&lt;=H70,120-(9.6-H70)*6.25,IF(H70&gt;=3.4,100-(6.4-H70)*(5/0.15),0))),IF(AND(C70="男",G70="立定跳远"),IF(H70&gt;=2.75,120,IF(H70&gt;2.35,120-(2.75-H70)*50,IF(H70&gt;1.75,100-(2.35-H70)*(5/0.03),0))),IF(AND(C70="女",G70="立定跳远"),IF(H70&gt;=2.27,120,IF(H70&gt;=1.87,120-(2.27-H70)*50,IF(H70&gt;=1.27,100-(1.87-H70)*(5/0.03),0))),IF(C70="男",“男生”,女生))))))))))))</f>
        <v>0</v>
      </c>
      <c r="J70" s="23" t="e">
        <f t="shared" si="1"/>
        <v>#N/A</v>
      </c>
    </row>
    <row r="71" ht="17.6" spans="1:10">
      <c r="A71" s="20">
        <v>69</v>
      </c>
      <c r="B71" s="22"/>
      <c r="C71" s="22"/>
      <c r="D71" s="22"/>
      <c r="E71" s="29"/>
      <c r="F71" s="26" t="e" cm="1">
        <f t="array" ref="F71">IF(C71="男",_xlfn.IFS(OR(D71=200,D71="200米"),_xlfn.IFS(E71&lt;=26.4,120,E71&lt;=28,120-(E71-26.4)*(5/0.8),E71&lt;=41.2,110-(E71-28)*(5/0.6),E71&gt;41.2,0),OR(D71=1000,D71="1000米"),_xlfn.IFS(LEFT(E71,1)*60+RIGHT(E71,2)&lt;=201,120,LEFT(E71,1)*60+RIGHT(E71,2)&lt;=215,120-((LEFT(E71,1)*60+RIGHT(E71,2)-201))*(5/7),(LEFT(E71,1)*60+RIGHT(E71,2)&lt;=325),110-((LEFT(E71,1)*60+RIGHT(E71,2)-215)*(5/5)),(LEFT(E71,1)*60+RIGHT(E71,2)&gt;325),0)),_xlfn.IFS(OR(D71=200,D71="200米"),_xlfn.IFS(E71&lt;=32,120,E71&lt;=33.6,120-(E71-32)*(5/0.8),E71&lt;=46.8,110-(E71-33.6)*(5/0.6),E71&gt;46.8,0),OR(D71=800,D71="800米"),_xlfn.IFS(LEFT(E71,1)*60+RIGHT(E71,2)&lt;=186,120,LEFT(E71,1)*60+RIGHT(E71,2)&lt;=200,120-((LEFT(E71,1)*60+RIGHT(E71,2)-186))*(5/7),(LEFT(E71,1)*60+RIGHT(E71,2)&lt;=310),110-((LEFT(E71,1)*60+RIGHT(E71,2)-200)*(5/5)),(LEFT(E71,1)*60+RIGHT(E71,2)&gt;310),0)))</f>
        <v>#N/A</v>
      </c>
      <c r="G71" s="20"/>
      <c r="H71" s="30"/>
      <c r="I71" s="31">
        <f>IF(ISNUMBER(G71),IF(ISBLANK(H71),0,IF(ISNUMBER(H71),IF(C71="男",IF(H71&lt;24.8,120,IF(H71&lt;=28,120-(H71-24.8)*6.25,IF(H71&lt;=40,100-(5/0.6)*(H71-28),0))),IF(H71&lt;30.4,120,IF(H71&lt;=33.6,120-(H71-30.4)*6.25,IF(H71&lt;45.6,100-(5/0.6)*(H71-33.6),0)))),IF(C71="男",IF((LEFT(H71,1)*60+RIGHT(H71,2))&lt;187,120,IF((LEFT(H71,1)*60+RIGHT(H71,2))&lt;=215,120-((LEFT(H71,1)*60+RIGHT(H71,2))-187)*(5/7),IF((LEFT(H71,1)*60+RIGHT(H71,2))&lt;=315,100-(5/5)*((LEFT(H71,1)*60+RIGHT(H71,2))-215),0))),IF((LEFT(H71,1)*60+RIGHT(H71,2))&lt;172,120,IF((LEFT(H71,1)*60+RIGHT(H71,2))&lt;=200,120-((LEFT(H71,1)*60+RIGHT(H71,2))-172)*(5/7),IF((LEFT(H71,1)*60+RIGHT(H71,2))&lt;300,100-(5/5)*((LEFT(H71,1)*60+RIGHT(H71,2))-200),0)))))),IF(ISBLANK(H71),0,IF(AND(C71="男",G71="引体向上"),IF(H71&gt;=19,120,IF(H71&gt;=11,120-(19-H71)*2.5,IF(H71&gt;=7,100-(11-H71)*5,IF(H71&gt;=1,80-(7-H71)*10,0)))),IF(G71="跳绳",IF(H71&gt;=224,120,IF(H71&gt;=164,120-(5/15)*(224-H71),IF(4&lt;=H71,100-(164-H71)*(5/8),0))),IF(OR(G71="仰卧起坐",G71="仰卧"),IF(H71&gt;=60,120,IF(H71&gt;=40,120-(60-H71),IF(H71&gt;=2,100-(40-H71)*2.5,0))),IF(AND(G71="篮球",C71="男"),IF(H71&lt;=0,0,IF(H71&lt;=14,120,IF(H71&lt;=24,120-(H71-14)*2,IF(H71&lt;=64,100-(H71-24)*2.5,0)))),IF(AND(G71="篮球",C71="女"),IF(H71&lt;=0,0,IF(H71&lt;=18,120,IF(H71&lt;=28,120-(H71-18)*2,IF(H71&lt;=68,100-(H71-28)*2.5,0)))),IF(AND(G71="实心球",C71="男"),IF(H71&gt;=12.6,120,IF(H71&gt;=9.4,120-(12.6-H71)*6.25,IF(5.4&lt;=H71,100-(9.4-H71)*25,0))),IF(AND(G71="实心球",C71="女"),IF(H71&gt;9.6,120,IF(6.4&lt;=H71,120-(9.6-H71)*6.25,IF(H71&gt;=3.4,100-(6.4-H71)*(5/0.15),0))),IF(AND(C71="男",G71="立定跳远"),IF(H71&gt;=2.75,120,IF(H71&gt;2.35,120-(2.75-H71)*50,IF(H71&gt;1.75,100-(2.35-H71)*(5/0.03),0))),IF(AND(C71="女",G71="立定跳远"),IF(H71&gt;=2.27,120,IF(H71&gt;=1.87,120-(2.27-H71)*50,IF(H71&gt;=1.27,100-(1.87-H71)*(5/0.03),0))),IF(C71="男",“男生”,女生))))))))))))</f>
        <v>0</v>
      </c>
      <c r="J71" s="23" t="e">
        <f t="shared" si="1"/>
        <v>#N/A</v>
      </c>
    </row>
    <row r="72" ht="17.6" spans="1:10">
      <c r="A72" s="20">
        <v>70</v>
      </c>
      <c r="B72" s="22"/>
      <c r="C72" s="22"/>
      <c r="D72" s="22"/>
      <c r="E72" s="29"/>
      <c r="F72" s="26" t="e" cm="1">
        <f t="array" ref="F72">IF(C72="男",_xlfn.IFS(OR(D72=200,D72="200米"),_xlfn.IFS(E72&lt;=26.4,120,E72&lt;=28,120-(E72-26.4)*(5/0.8),E72&lt;=41.2,110-(E72-28)*(5/0.6),E72&gt;41.2,0),OR(D72=1000,D72="1000米"),_xlfn.IFS(LEFT(E72,1)*60+RIGHT(E72,2)&lt;=201,120,LEFT(E72,1)*60+RIGHT(E72,2)&lt;=215,120-((LEFT(E72,1)*60+RIGHT(E72,2)-201))*(5/7),(LEFT(E72,1)*60+RIGHT(E72,2)&lt;=325),110-((LEFT(E72,1)*60+RIGHT(E72,2)-215)*(5/5)),(LEFT(E72,1)*60+RIGHT(E72,2)&gt;325),0)),_xlfn.IFS(OR(D72=200,D72="200米"),_xlfn.IFS(E72&lt;=32,120,E72&lt;=33.6,120-(E72-32)*(5/0.8),E72&lt;=46.8,110-(E72-33.6)*(5/0.6),E72&gt;46.8,0),OR(D72=800,D72="800米"),_xlfn.IFS(LEFT(E72,1)*60+RIGHT(E72,2)&lt;=186,120,LEFT(E72,1)*60+RIGHT(E72,2)&lt;=200,120-((LEFT(E72,1)*60+RIGHT(E72,2)-186))*(5/7),(LEFT(E72,1)*60+RIGHT(E72,2)&lt;=310),110-((LEFT(E72,1)*60+RIGHT(E72,2)-200)*(5/5)),(LEFT(E72,1)*60+RIGHT(E72,2)&gt;310),0)))</f>
        <v>#N/A</v>
      </c>
      <c r="G72" s="20"/>
      <c r="H72" s="30"/>
      <c r="I72" s="31">
        <f>IF(ISNUMBER(G72),IF(ISBLANK(H72),0,IF(ISNUMBER(H72),IF(C72="男",IF(H72&lt;24.8,120,IF(H72&lt;=28,120-(H72-24.8)*6.25,IF(H72&lt;=40,100-(5/0.6)*(H72-28),0))),IF(H72&lt;30.4,120,IF(H72&lt;=33.6,120-(H72-30.4)*6.25,IF(H72&lt;45.6,100-(5/0.6)*(H72-33.6),0)))),IF(C72="男",IF((LEFT(H72,1)*60+RIGHT(H72,2))&lt;187,120,IF((LEFT(H72,1)*60+RIGHT(H72,2))&lt;=215,120-((LEFT(H72,1)*60+RIGHT(H72,2))-187)*(5/7),IF((LEFT(H72,1)*60+RIGHT(H72,2))&lt;=315,100-(5/5)*((LEFT(H72,1)*60+RIGHT(H72,2))-215),0))),IF((LEFT(H72,1)*60+RIGHT(H72,2))&lt;172,120,IF((LEFT(H72,1)*60+RIGHT(H72,2))&lt;=200,120-((LEFT(H72,1)*60+RIGHT(H72,2))-172)*(5/7),IF((LEFT(H72,1)*60+RIGHT(H72,2))&lt;300,100-(5/5)*((LEFT(H72,1)*60+RIGHT(H72,2))-200),0)))))),IF(ISBLANK(H72),0,IF(AND(C72="男",G72="引体向上"),IF(H72&gt;=19,120,IF(H72&gt;=11,120-(19-H72)*2.5,IF(H72&gt;=7,100-(11-H72)*5,IF(H72&gt;=1,80-(7-H72)*10,0)))),IF(G72="跳绳",IF(H72&gt;=224,120,IF(H72&gt;=164,120-(5/15)*(224-H72),IF(4&lt;=H72,100-(164-H72)*(5/8),0))),IF(OR(G72="仰卧起坐",G72="仰卧"),IF(H72&gt;=60,120,IF(H72&gt;=40,120-(60-H72),IF(H72&gt;=2,100-(40-H72)*2.5,0))),IF(AND(G72="篮球",C72="男"),IF(H72&lt;=0,0,IF(H72&lt;=14,120,IF(H72&lt;=24,120-(H72-14)*2,IF(H72&lt;=64,100-(H72-24)*2.5,0)))),IF(AND(G72="篮球",C72="女"),IF(H72&lt;=0,0,IF(H72&lt;=18,120,IF(H72&lt;=28,120-(H72-18)*2,IF(H72&lt;=68,100-(H72-28)*2.5,0)))),IF(AND(G72="实心球",C72="男"),IF(H72&gt;=12.6,120,IF(H72&gt;=9.4,120-(12.6-H72)*6.25,IF(5.4&lt;=H72,100-(9.4-H72)*25,0))),IF(AND(G72="实心球",C72="女"),IF(H72&gt;9.6,120,IF(6.4&lt;=H72,120-(9.6-H72)*6.25,IF(H72&gt;=3.4,100-(6.4-H72)*(5/0.15),0))),IF(AND(C72="男",G72="立定跳远"),IF(H72&gt;=2.75,120,IF(H72&gt;2.35,120-(2.75-H72)*50,IF(H72&gt;1.75,100-(2.35-H72)*(5/0.03),0))),IF(AND(C72="女",G72="立定跳远"),IF(H72&gt;=2.27,120,IF(H72&gt;=1.87,120-(2.27-H72)*50,IF(H72&gt;=1.27,100-(1.87-H72)*(5/0.03),0))),IF(C72="男",“男生”,女生))))))))))))</f>
        <v>0</v>
      </c>
      <c r="J72" s="23" t="e">
        <f t="shared" si="1"/>
        <v>#N/A</v>
      </c>
    </row>
    <row r="73" ht="17.6" spans="1:10">
      <c r="A73" s="20">
        <v>71</v>
      </c>
      <c r="B73" s="22"/>
      <c r="C73" s="22"/>
      <c r="D73" s="22"/>
      <c r="E73" s="29"/>
      <c r="F73" s="26" t="e" cm="1">
        <f t="array" ref="F73">IF(C73="男",_xlfn.IFS(OR(D73=200,D73="200米"),_xlfn.IFS(E73&lt;=26.4,120,E73&lt;=28,120-(E73-26.4)*(5/0.8),E73&lt;=41.2,110-(E73-28)*(5/0.6),E73&gt;41.2,0),OR(D73=1000,D73="1000米"),_xlfn.IFS(LEFT(E73,1)*60+RIGHT(E73,2)&lt;=201,120,LEFT(E73,1)*60+RIGHT(E73,2)&lt;=215,120-((LEFT(E73,1)*60+RIGHT(E73,2)-201))*(5/7),(LEFT(E73,1)*60+RIGHT(E73,2)&lt;=325),110-((LEFT(E73,1)*60+RIGHT(E73,2)-215)*(5/5)),(LEFT(E73,1)*60+RIGHT(E73,2)&gt;325),0)),_xlfn.IFS(OR(D73=200,D73="200米"),_xlfn.IFS(E73&lt;=32,120,E73&lt;=33.6,120-(E73-32)*(5/0.8),E73&lt;=46.8,110-(E73-33.6)*(5/0.6),E73&gt;46.8,0),OR(D73=800,D73="800米"),_xlfn.IFS(LEFT(E73,1)*60+RIGHT(E73,2)&lt;=186,120,LEFT(E73,1)*60+RIGHT(E73,2)&lt;=200,120-((LEFT(E73,1)*60+RIGHT(E73,2)-186))*(5/7),(LEFT(E73,1)*60+RIGHT(E73,2)&lt;=310),110-((LEFT(E73,1)*60+RIGHT(E73,2)-200)*(5/5)),(LEFT(E73,1)*60+RIGHT(E73,2)&gt;310),0)))</f>
        <v>#N/A</v>
      </c>
      <c r="G73" s="20"/>
      <c r="H73" s="30"/>
      <c r="I73" s="31">
        <f>IF(ISNUMBER(G73),IF(ISBLANK(H73),0,IF(ISNUMBER(H73),IF(C73="男",IF(H73&lt;24.8,120,IF(H73&lt;=28,120-(H73-24.8)*6.25,IF(H73&lt;=40,100-(5/0.6)*(H73-28),0))),IF(H73&lt;30.4,120,IF(H73&lt;=33.6,120-(H73-30.4)*6.25,IF(H73&lt;45.6,100-(5/0.6)*(H73-33.6),0)))),IF(C73="男",IF((LEFT(H73,1)*60+RIGHT(H73,2))&lt;187,120,IF((LEFT(H73,1)*60+RIGHT(H73,2))&lt;=215,120-((LEFT(H73,1)*60+RIGHT(H73,2))-187)*(5/7),IF((LEFT(H73,1)*60+RIGHT(H73,2))&lt;=315,100-(5/5)*((LEFT(H73,1)*60+RIGHT(H73,2))-215),0))),IF((LEFT(H73,1)*60+RIGHT(H73,2))&lt;172,120,IF((LEFT(H73,1)*60+RIGHT(H73,2))&lt;=200,120-((LEFT(H73,1)*60+RIGHT(H73,2))-172)*(5/7),IF((LEFT(H73,1)*60+RIGHT(H73,2))&lt;300,100-(5/5)*((LEFT(H73,1)*60+RIGHT(H73,2))-200),0)))))),IF(ISBLANK(H73),0,IF(AND(C73="男",G73="引体向上"),IF(H73&gt;=19,120,IF(H73&gt;=11,120-(19-H73)*2.5,IF(H73&gt;=7,100-(11-H73)*5,IF(H73&gt;=1,80-(7-H73)*10,0)))),IF(G73="跳绳",IF(H73&gt;=224,120,IF(H73&gt;=164,120-(5/15)*(224-H73),IF(4&lt;=H73,100-(164-H73)*(5/8),0))),IF(OR(G73="仰卧起坐",G73="仰卧"),IF(H73&gt;=60,120,IF(H73&gt;=40,120-(60-H73),IF(H73&gt;=2,100-(40-H73)*2.5,0))),IF(AND(G73="篮球",C73="男"),IF(H73&lt;=0,0,IF(H73&lt;=14,120,IF(H73&lt;=24,120-(H73-14)*2,IF(H73&lt;=64,100-(H73-24)*2.5,0)))),IF(AND(G73="篮球",C73="女"),IF(H73&lt;=0,0,IF(H73&lt;=18,120,IF(H73&lt;=28,120-(H73-18)*2,IF(H73&lt;=68,100-(H73-28)*2.5,0)))),IF(AND(G73="实心球",C73="男"),IF(H73&gt;=12.6,120,IF(H73&gt;=9.4,120-(12.6-H73)*6.25,IF(5.4&lt;=H73,100-(9.4-H73)*25,0))),IF(AND(G73="实心球",C73="女"),IF(H73&gt;9.6,120,IF(6.4&lt;=H73,120-(9.6-H73)*6.25,IF(H73&gt;=3.4,100-(6.4-H73)*(5/0.15),0))),IF(AND(C73="男",G73="立定跳远"),IF(H73&gt;=2.75,120,IF(H73&gt;2.35,120-(2.75-H73)*50,IF(H73&gt;1.75,100-(2.35-H73)*(5/0.03),0))),IF(AND(C73="女",G73="立定跳远"),IF(H73&gt;=2.27,120,IF(H73&gt;=1.87,120-(2.27-H73)*50,IF(H73&gt;=1.27,100-(1.87-H73)*(5/0.03),0))),IF(C73="男",“男生”,女生))))))))))))</f>
        <v>0</v>
      </c>
      <c r="J73" s="23" t="e">
        <f t="shared" si="1"/>
        <v>#N/A</v>
      </c>
    </row>
    <row r="74" ht="17.6" spans="1:10">
      <c r="A74" s="20">
        <v>72</v>
      </c>
      <c r="B74" s="22"/>
      <c r="C74" s="22"/>
      <c r="D74" s="22"/>
      <c r="E74" s="29"/>
      <c r="F74" s="26" t="e" cm="1">
        <f t="array" ref="F74">IF(C74="男",_xlfn.IFS(OR(D74=200,D74="200米"),_xlfn.IFS(E74&lt;=26.4,120,E74&lt;=28,120-(E74-26.4)*(5/0.8),E74&lt;=41.2,110-(E74-28)*(5/0.6),E74&gt;41.2,0),OR(D74=1000,D74="1000米"),_xlfn.IFS(LEFT(E74,1)*60+RIGHT(E74,2)&lt;=201,120,LEFT(E74,1)*60+RIGHT(E74,2)&lt;=215,120-((LEFT(E74,1)*60+RIGHT(E74,2)-201))*(5/7),(LEFT(E74,1)*60+RIGHT(E74,2)&lt;=325),110-((LEFT(E74,1)*60+RIGHT(E74,2)-215)*(5/5)),(LEFT(E74,1)*60+RIGHT(E74,2)&gt;325),0)),_xlfn.IFS(OR(D74=200,D74="200米"),_xlfn.IFS(E74&lt;=32,120,E74&lt;=33.6,120-(E74-32)*(5/0.8),E74&lt;=46.8,110-(E74-33.6)*(5/0.6),E74&gt;46.8,0),OR(D74=800,D74="800米"),_xlfn.IFS(LEFT(E74,1)*60+RIGHT(E74,2)&lt;=186,120,LEFT(E74,1)*60+RIGHT(E74,2)&lt;=200,120-((LEFT(E74,1)*60+RIGHT(E74,2)-186))*(5/7),(LEFT(E74,1)*60+RIGHT(E74,2)&lt;=310),110-((LEFT(E74,1)*60+RIGHT(E74,2)-200)*(5/5)),(LEFT(E74,1)*60+RIGHT(E74,2)&gt;310),0)))</f>
        <v>#N/A</v>
      </c>
      <c r="G74" s="20"/>
      <c r="H74" s="30"/>
      <c r="I74" s="31">
        <f>IF(ISNUMBER(G74),IF(ISBLANK(H74),0,IF(ISNUMBER(H74),IF(C74="男",IF(H74&lt;24.8,120,IF(H74&lt;=28,120-(H74-24.8)*6.25,IF(H74&lt;=40,100-(5/0.6)*(H74-28),0))),IF(H74&lt;30.4,120,IF(H74&lt;=33.6,120-(H74-30.4)*6.25,IF(H74&lt;45.6,100-(5/0.6)*(H74-33.6),0)))),IF(C74="男",IF((LEFT(H74,1)*60+RIGHT(H74,2))&lt;187,120,IF((LEFT(H74,1)*60+RIGHT(H74,2))&lt;=215,120-((LEFT(H74,1)*60+RIGHT(H74,2))-187)*(5/7),IF((LEFT(H74,1)*60+RIGHT(H74,2))&lt;=315,100-(5/5)*((LEFT(H74,1)*60+RIGHT(H74,2))-215),0))),IF((LEFT(H74,1)*60+RIGHT(H74,2))&lt;172,120,IF((LEFT(H74,1)*60+RIGHT(H74,2))&lt;=200,120-((LEFT(H74,1)*60+RIGHT(H74,2))-172)*(5/7),IF((LEFT(H74,1)*60+RIGHT(H74,2))&lt;300,100-(5/5)*((LEFT(H74,1)*60+RIGHT(H74,2))-200),0)))))),IF(ISBLANK(H74),0,IF(AND(C74="男",G74="引体向上"),IF(H74&gt;=19,120,IF(H74&gt;=11,120-(19-H74)*2.5,IF(H74&gt;=7,100-(11-H74)*5,IF(H74&gt;=1,80-(7-H74)*10,0)))),IF(G74="跳绳",IF(H74&gt;=224,120,IF(H74&gt;=164,120-(5/15)*(224-H74),IF(4&lt;=H74,100-(164-H74)*(5/8),0))),IF(OR(G74="仰卧起坐",G74="仰卧"),IF(H74&gt;=60,120,IF(H74&gt;=40,120-(60-H74),IF(H74&gt;=2,100-(40-H74)*2.5,0))),IF(AND(G74="篮球",C74="男"),IF(H74&lt;=0,0,IF(H74&lt;=14,120,IF(H74&lt;=24,120-(H74-14)*2,IF(H74&lt;=64,100-(H74-24)*2.5,0)))),IF(AND(G74="篮球",C74="女"),IF(H74&lt;=0,0,IF(H74&lt;=18,120,IF(H74&lt;=28,120-(H74-18)*2,IF(H74&lt;=68,100-(H74-28)*2.5,0)))),IF(AND(G74="实心球",C74="男"),IF(H74&gt;=12.6,120,IF(H74&gt;=9.4,120-(12.6-H74)*6.25,IF(5.4&lt;=H74,100-(9.4-H74)*25,0))),IF(AND(G74="实心球",C74="女"),IF(H74&gt;9.6,120,IF(6.4&lt;=H74,120-(9.6-H74)*6.25,IF(H74&gt;=3.4,100-(6.4-H74)*(5/0.15),0))),IF(AND(C74="男",G74="立定跳远"),IF(H74&gt;=2.75,120,IF(H74&gt;2.35,120-(2.75-H74)*50,IF(H74&gt;1.75,100-(2.35-H74)*(5/0.03),0))),IF(AND(C74="女",G74="立定跳远"),IF(H74&gt;=2.27,120,IF(H74&gt;=1.87,120-(2.27-H74)*50,IF(H74&gt;=1.27,100-(1.87-H74)*(5/0.03),0))),IF(C74="男",“男生”,女生))))))))))))</f>
        <v>0</v>
      </c>
      <c r="J74" s="23" t="e">
        <f t="shared" si="1"/>
        <v>#N/A</v>
      </c>
    </row>
    <row r="75" ht="17.6" spans="1:10">
      <c r="A75" s="20">
        <v>73</v>
      </c>
      <c r="B75" s="22"/>
      <c r="C75" s="22"/>
      <c r="D75" s="22"/>
      <c r="E75" s="29"/>
      <c r="F75" s="26" t="e" cm="1">
        <f t="array" ref="F75">IF(C75="男",_xlfn.IFS(OR(D75=200,D75="200米"),_xlfn.IFS(E75&lt;=26.4,120,E75&lt;=28,120-(E75-26.4)*(5/0.8),E75&lt;=41.2,110-(E75-28)*(5/0.6),E75&gt;41.2,0),OR(D75=1000,D75="1000米"),_xlfn.IFS(LEFT(E75,1)*60+RIGHT(E75,2)&lt;=201,120,LEFT(E75,1)*60+RIGHT(E75,2)&lt;=215,120-((LEFT(E75,1)*60+RIGHT(E75,2)-201))*(5/7),(LEFT(E75,1)*60+RIGHT(E75,2)&lt;=325),110-((LEFT(E75,1)*60+RIGHT(E75,2)-215)*(5/5)),(LEFT(E75,1)*60+RIGHT(E75,2)&gt;325),0)),_xlfn.IFS(OR(D75=200,D75="200米"),_xlfn.IFS(E75&lt;=32,120,E75&lt;=33.6,120-(E75-32)*(5/0.8),E75&lt;=46.8,110-(E75-33.6)*(5/0.6),E75&gt;46.8,0),OR(D75=800,D75="800米"),_xlfn.IFS(LEFT(E75,1)*60+RIGHT(E75,2)&lt;=186,120,LEFT(E75,1)*60+RIGHT(E75,2)&lt;=200,120-((LEFT(E75,1)*60+RIGHT(E75,2)-186))*(5/7),(LEFT(E75,1)*60+RIGHT(E75,2)&lt;=310),110-((LEFT(E75,1)*60+RIGHT(E75,2)-200)*(5/5)),(LEFT(E75,1)*60+RIGHT(E75,2)&gt;310),0)))</f>
        <v>#N/A</v>
      </c>
      <c r="G75" s="20"/>
      <c r="H75" s="30"/>
      <c r="I75" s="31">
        <f>IF(ISNUMBER(G75),IF(ISBLANK(H75),0,IF(ISNUMBER(H75),IF(C75="男",IF(H75&lt;24.8,120,IF(H75&lt;=28,120-(H75-24.8)*6.25,IF(H75&lt;=40,100-(5/0.6)*(H75-28),0))),IF(H75&lt;30.4,120,IF(H75&lt;=33.6,120-(H75-30.4)*6.25,IF(H75&lt;45.6,100-(5/0.6)*(H75-33.6),0)))),IF(C75="男",IF((LEFT(H75,1)*60+RIGHT(H75,2))&lt;187,120,IF((LEFT(H75,1)*60+RIGHT(H75,2))&lt;=215,120-((LEFT(H75,1)*60+RIGHT(H75,2))-187)*(5/7),IF((LEFT(H75,1)*60+RIGHT(H75,2))&lt;=315,100-(5/5)*((LEFT(H75,1)*60+RIGHT(H75,2))-215),0))),IF((LEFT(H75,1)*60+RIGHT(H75,2))&lt;172,120,IF((LEFT(H75,1)*60+RIGHT(H75,2))&lt;=200,120-((LEFT(H75,1)*60+RIGHT(H75,2))-172)*(5/7),IF((LEFT(H75,1)*60+RIGHT(H75,2))&lt;300,100-(5/5)*((LEFT(H75,1)*60+RIGHT(H75,2))-200),0)))))),IF(ISBLANK(H75),0,IF(AND(C75="男",G75="引体向上"),IF(H75&gt;=19,120,IF(H75&gt;=11,120-(19-H75)*2.5,IF(H75&gt;=7,100-(11-H75)*5,IF(H75&gt;=1,80-(7-H75)*10,0)))),IF(G75="跳绳",IF(H75&gt;=224,120,IF(H75&gt;=164,120-(5/15)*(224-H75),IF(4&lt;=H75,100-(164-H75)*(5/8),0))),IF(OR(G75="仰卧起坐",G75="仰卧"),IF(H75&gt;=60,120,IF(H75&gt;=40,120-(60-H75),IF(H75&gt;=2,100-(40-H75)*2.5,0))),IF(AND(G75="篮球",C75="男"),IF(H75&lt;=0,0,IF(H75&lt;=14,120,IF(H75&lt;=24,120-(H75-14)*2,IF(H75&lt;=64,100-(H75-24)*2.5,0)))),IF(AND(G75="篮球",C75="女"),IF(H75&lt;=0,0,IF(H75&lt;=18,120,IF(H75&lt;=28,120-(H75-18)*2,IF(H75&lt;=68,100-(H75-28)*2.5,0)))),IF(AND(G75="实心球",C75="男"),IF(H75&gt;=12.6,120,IF(H75&gt;=9.4,120-(12.6-H75)*6.25,IF(5.4&lt;=H75,100-(9.4-H75)*25,0))),IF(AND(G75="实心球",C75="女"),IF(H75&gt;9.6,120,IF(6.4&lt;=H75,120-(9.6-H75)*6.25,IF(H75&gt;=3.4,100-(6.4-H75)*(5/0.15),0))),IF(AND(C75="男",G75="立定跳远"),IF(H75&gt;=2.75,120,IF(H75&gt;2.35,120-(2.75-H75)*50,IF(H75&gt;1.75,100-(2.35-H75)*(5/0.03),0))),IF(AND(C75="女",G75="立定跳远"),IF(H75&gt;=2.27,120,IF(H75&gt;=1.87,120-(2.27-H75)*50,IF(H75&gt;=1.27,100-(1.87-H75)*(5/0.03),0))),IF(C75="男",“男生”,女生))))))))))))</f>
        <v>0</v>
      </c>
      <c r="J75" s="23" t="e">
        <f t="shared" si="1"/>
        <v>#N/A</v>
      </c>
    </row>
    <row r="76" ht="17.6" spans="1:10">
      <c r="A76" s="20">
        <v>74</v>
      </c>
      <c r="B76" s="22"/>
      <c r="C76" s="22"/>
      <c r="D76" s="22"/>
      <c r="E76" s="29"/>
      <c r="F76" s="26" t="e" cm="1">
        <f t="array" ref="F76">IF(C76="男",_xlfn.IFS(OR(D76=200,D76="200米"),_xlfn.IFS(E76&lt;=26.4,120,E76&lt;=28,120-(E76-26.4)*(5/0.8),E76&lt;=41.2,110-(E76-28)*(5/0.6),E76&gt;41.2,0),OR(D76=1000,D76="1000米"),_xlfn.IFS(LEFT(E76,1)*60+RIGHT(E76,2)&lt;=201,120,LEFT(E76,1)*60+RIGHT(E76,2)&lt;=215,120-((LEFT(E76,1)*60+RIGHT(E76,2)-201))*(5/7),(LEFT(E76,1)*60+RIGHT(E76,2)&lt;=325),110-((LEFT(E76,1)*60+RIGHT(E76,2)-215)*(5/5)),(LEFT(E76,1)*60+RIGHT(E76,2)&gt;325),0)),_xlfn.IFS(OR(D76=200,D76="200米"),_xlfn.IFS(E76&lt;=32,120,E76&lt;=33.6,120-(E76-32)*(5/0.8),E76&lt;=46.8,110-(E76-33.6)*(5/0.6),E76&gt;46.8,0),OR(D76=800,D76="800米"),_xlfn.IFS(LEFT(E76,1)*60+RIGHT(E76,2)&lt;=186,120,LEFT(E76,1)*60+RIGHT(E76,2)&lt;=200,120-((LEFT(E76,1)*60+RIGHT(E76,2)-186))*(5/7),(LEFT(E76,1)*60+RIGHT(E76,2)&lt;=310),110-((LEFT(E76,1)*60+RIGHT(E76,2)-200)*(5/5)),(LEFT(E76,1)*60+RIGHT(E76,2)&gt;310),0)))</f>
        <v>#N/A</v>
      </c>
      <c r="G76" s="20"/>
      <c r="H76" s="30"/>
      <c r="I76" s="31">
        <f>IF(ISNUMBER(G76),IF(ISBLANK(H76),0,IF(ISNUMBER(H76),IF(C76="男",IF(H76&lt;24.8,120,IF(H76&lt;=28,120-(H76-24.8)*6.25,IF(H76&lt;=40,100-(5/0.6)*(H76-28),0))),IF(H76&lt;30.4,120,IF(H76&lt;=33.6,120-(H76-30.4)*6.25,IF(H76&lt;45.6,100-(5/0.6)*(H76-33.6),0)))),IF(C76="男",IF((LEFT(H76,1)*60+RIGHT(H76,2))&lt;187,120,IF((LEFT(H76,1)*60+RIGHT(H76,2))&lt;=215,120-((LEFT(H76,1)*60+RIGHT(H76,2))-187)*(5/7),IF((LEFT(H76,1)*60+RIGHT(H76,2))&lt;=315,100-(5/5)*((LEFT(H76,1)*60+RIGHT(H76,2))-215),0))),IF((LEFT(H76,1)*60+RIGHT(H76,2))&lt;172,120,IF((LEFT(H76,1)*60+RIGHT(H76,2))&lt;=200,120-((LEFT(H76,1)*60+RIGHT(H76,2))-172)*(5/7),IF((LEFT(H76,1)*60+RIGHT(H76,2))&lt;300,100-(5/5)*((LEFT(H76,1)*60+RIGHT(H76,2))-200),0)))))),IF(ISBLANK(H76),0,IF(AND(C76="男",G76="引体向上"),IF(H76&gt;=19,120,IF(H76&gt;=11,120-(19-H76)*2.5,IF(H76&gt;=7,100-(11-H76)*5,IF(H76&gt;=1,80-(7-H76)*10,0)))),IF(G76="跳绳",IF(H76&gt;=224,120,IF(H76&gt;=164,120-(5/15)*(224-H76),IF(4&lt;=H76,100-(164-H76)*(5/8),0))),IF(OR(G76="仰卧起坐",G76="仰卧"),IF(H76&gt;=60,120,IF(H76&gt;=40,120-(60-H76),IF(H76&gt;=2,100-(40-H76)*2.5,0))),IF(AND(G76="篮球",C76="男"),IF(H76&lt;=0,0,IF(H76&lt;=14,120,IF(H76&lt;=24,120-(H76-14)*2,IF(H76&lt;=64,100-(H76-24)*2.5,0)))),IF(AND(G76="篮球",C76="女"),IF(H76&lt;=0,0,IF(H76&lt;=18,120,IF(H76&lt;=28,120-(H76-18)*2,IF(H76&lt;=68,100-(H76-28)*2.5,0)))),IF(AND(G76="实心球",C76="男"),IF(H76&gt;=12.6,120,IF(H76&gt;=9.4,120-(12.6-H76)*6.25,IF(5.4&lt;=H76,100-(9.4-H76)*25,0))),IF(AND(G76="实心球",C76="女"),IF(H76&gt;9.6,120,IF(6.4&lt;=H76,120-(9.6-H76)*6.25,IF(H76&gt;=3.4,100-(6.4-H76)*(5/0.15),0))),IF(AND(C76="男",G76="立定跳远"),IF(H76&gt;=2.75,120,IF(H76&gt;2.35,120-(2.75-H76)*50,IF(H76&gt;1.75,100-(2.35-H76)*(5/0.03),0))),IF(AND(C76="女",G76="立定跳远"),IF(H76&gt;=2.27,120,IF(H76&gt;=1.87,120-(2.27-H76)*50,IF(H76&gt;=1.27,100-(1.87-H76)*(5/0.03),0))),IF(C76="男",“男生”,女生))))))))))))</f>
        <v>0</v>
      </c>
      <c r="J76" s="23" t="e">
        <f t="shared" si="1"/>
        <v>#N/A</v>
      </c>
    </row>
    <row r="77" ht="17.6" spans="1:10">
      <c r="A77" s="20">
        <v>75</v>
      </c>
      <c r="B77" s="22"/>
      <c r="C77" s="22"/>
      <c r="D77" s="22"/>
      <c r="E77" s="29"/>
      <c r="F77" s="26" t="e" cm="1">
        <f t="array" ref="F77">IF(C77="男",_xlfn.IFS(OR(D77=200,D77="200米"),_xlfn.IFS(E77&lt;=26.4,120,E77&lt;=28,120-(E77-26.4)*(5/0.8),E77&lt;=41.2,110-(E77-28)*(5/0.6),E77&gt;41.2,0),OR(D77=1000,D77="1000米"),_xlfn.IFS(LEFT(E77,1)*60+RIGHT(E77,2)&lt;=201,120,LEFT(E77,1)*60+RIGHT(E77,2)&lt;=215,120-((LEFT(E77,1)*60+RIGHT(E77,2)-201))*(5/7),(LEFT(E77,1)*60+RIGHT(E77,2)&lt;=325),110-((LEFT(E77,1)*60+RIGHT(E77,2)-215)*(5/5)),(LEFT(E77,1)*60+RIGHT(E77,2)&gt;325),0)),_xlfn.IFS(OR(D77=200,D77="200米"),_xlfn.IFS(E77&lt;=32,120,E77&lt;=33.6,120-(E77-32)*(5/0.8),E77&lt;=46.8,110-(E77-33.6)*(5/0.6),E77&gt;46.8,0),OR(D77=800,D77="800米"),_xlfn.IFS(LEFT(E77,1)*60+RIGHT(E77,2)&lt;=186,120,LEFT(E77,1)*60+RIGHT(E77,2)&lt;=200,120-((LEFT(E77,1)*60+RIGHT(E77,2)-186))*(5/7),(LEFT(E77,1)*60+RIGHT(E77,2)&lt;=310),110-((LEFT(E77,1)*60+RIGHT(E77,2)-200)*(5/5)),(LEFT(E77,1)*60+RIGHT(E77,2)&gt;310),0)))</f>
        <v>#N/A</v>
      </c>
      <c r="G77" s="20"/>
      <c r="H77" s="30"/>
      <c r="I77" s="31">
        <f>IF(ISNUMBER(G77),IF(ISBLANK(H77),0,IF(ISNUMBER(H77),IF(C77="男",IF(H77&lt;24.8,120,IF(H77&lt;=28,120-(H77-24.8)*6.25,IF(H77&lt;=40,100-(5/0.6)*(H77-28),0))),IF(H77&lt;30.4,120,IF(H77&lt;=33.6,120-(H77-30.4)*6.25,IF(H77&lt;45.6,100-(5/0.6)*(H77-33.6),0)))),IF(C77="男",IF((LEFT(H77,1)*60+RIGHT(H77,2))&lt;187,120,IF((LEFT(H77,1)*60+RIGHT(H77,2))&lt;=215,120-((LEFT(H77,1)*60+RIGHT(H77,2))-187)*(5/7),IF((LEFT(H77,1)*60+RIGHT(H77,2))&lt;=315,100-(5/5)*((LEFT(H77,1)*60+RIGHT(H77,2))-215),0))),IF((LEFT(H77,1)*60+RIGHT(H77,2))&lt;172,120,IF((LEFT(H77,1)*60+RIGHT(H77,2))&lt;=200,120-((LEFT(H77,1)*60+RIGHT(H77,2))-172)*(5/7),IF((LEFT(H77,1)*60+RIGHT(H77,2))&lt;300,100-(5/5)*((LEFT(H77,1)*60+RIGHT(H77,2))-200),0)))))),IF(ISBLANK(H77),0,IF(AND(C77="男",G77="引体向上"),IF(H77&gt;=19,120,IF(H77&gt;=11,120-(19-H77)*2.5,IF(H77&gt;=7,100-(11-H77)*5,IF(H77&gt;=1,80-(7-H77)*10,0)))),IF(G77="跳绳",IF(H77&gt;=224,120,IF(H77&gt;=164,120-(5/15)*(224-H77),IF(4&lt;=H77,100-(164-H77)*(5/8),0))),IF(OR(G77="仰卧起坐",G77="仰卧"),IF(H77&gt;=60,120,IF(H77&gt;=40,120-(60-H77),IF(H77&gt;=2,100-(40-H77)*2.5,0))),IF(AND(G77="篮球",C77="男"),IF(H77&lt;=0,0,IF(H77&lt;=14,120,IF(H77&lt;=24,120-(H77-14)*2,IF(H77&lt;=64,100-(H77-24)*2.5,0)))),IF(AND(G77="篮球",C77="女"),IF(H77&lt;=0,0,IF(H77&lt;=18,120,IF(H77&lt;=28,120-(H77-18)*2,IF(H77&lt;=68,100-(H77-28)*2.5,0)))),IF(AND(G77="实心球",C77="男"),IF(H77&gt;=12.6,120,IF(H77&gt;=9.4,120-(12.6-H77)*6.25,IF(5.4&lt;=H77,100-(9.4-H77)*25,0))),IF(AND(G77="实心球",C77="女"),IF(H77&gt;9.6,120,IF(6.4&lt;=H77,120-(9.6-H77)*6.25,IF(H77&gt;=3.4,100-(6.4-H77)*(5/0.15),0))),IF(AND(C77="男",G77="立定跳远"),IF(H77&gt;=2.75,120,IF(H77&gt;2.35,120-(2.75-H77)*50,IF(H77&gt;1.75,100-(2.35-H77)*(5/0.03),0))),IF(AND(C77="女",G77="立定跳远"),IF(H77&gt;=2.27,120,IF(H77&gt;=1.87,120-(2.27-H77)*50,IF(H77&gt;=1.27,100-(1.87-H77)*(5/0.03),0))),IF(C77="男",“男生”,女生))))))))))))</f>
        <v>0</v>
      </c>
      <c r="J77" s="23" t="e">
        <f t="shared" si="1"/>
        <v>#N/A</v>
      </c>
    </row>
    <row r="78" ht="17.6" spans="1:10">
      <c r="A78" s="20">
        <v>76</v>
      </c>
      <c r="B78" s="22"/>
      <c r="C78" s="22"/>
      <c r="D78" s="22"/>
      <c r="E78" s="29"/>
      <c r="F78" s="26" t="e" cm="1">
        <f t="array" ref="F78">IF(C78="男",_xlfn.IFS(OR(D78=200,D78="200米"),_xlfn.IFS(E78&lt;=26.4,120,E78&lt;=28,120-(E78-26.4)*(5/0.8),E78&lt;=41.2,110-(E78-28)*(5/0.6),E78&gt;41.2,0),OR(D78=1000,D78="1000米"),_xlfn.IFS(LEFT(E78,1)*60+RIGHT(E78,2)&lt;=201,120,LEFT(E78,1)*60+RIGHT(E78,2)&lt;=215,120-((LEFT(E78,1)*60+RIGHT(E78,2)-201))*(5/7),(LEFT(E78,1)*60+RIGHT(E78,2)&lt;=325),110-((LEFT(E78,1)*60+RIGHT(E78,2)-215)*(5/5)),(LEFT(E78,1)*60+RIGHT(E78,2)&gt;325),0)),_xlfn.IFS(OR(D78=200,D78="200米"),_xlfn.IFS(E78&lt;=32,120,E78&lt;=33.6,120-(E78-32)*(5/0.8),E78&lt;=46.8,110-(E78-33.6)*(5/0.6),E78&gt;46.8,0),OR(D78=800,D78="800米"),_xlfn.IFS(LEFT(E78,1)*60+RIGHT(E78,2)&lt;=186,120,LEFT(E78,1)*60+RIGHT(E78,2)&lt;=200,120-((LEFT(E78,1)*60+RIGHT(E78,2)-186))*(5/7),(LEFT(E78,1)*60+RIGHT(E78,2)&lt;=310),110-((LEFT(E78,1)*60+RIGHT(E78,2)-200)*(5/5)),(LEFT(E78,1)*60+RIGHT(E78,2)&gt;310),0)))</f>
        <v>#N/A</v>
      </c>
      <c r="G78" s="20"/>
      <c r="H78" s="30"/>
      <c r="I78" s="31">
        <f>IF(ISNUMBER(G78),IF(ISBLANK(H78),0,IF(ISNUMBER(H78),IF(C78="男",IF(H78&lt;24.8,120,IF(H78&lt;=28,120-(H78-24.8)*6.25,IF(H78&lt;=40,100-(5/0.6)*(H78-28),0))),IF(H78&lt;30.4,120,IF(H78&lt;=33.6,120-(H78-30.4)*6.25,IF(H78&lt;45.6,100-(5/0.6)*(H78-33.6),0)))),IF(C78="男",IF((LEFT(H78,1)*60+RIGHT(H78,2))&lt;187,120,IF((LEFT(H78,1)*60+RIGHT(H78,2))&lt;=215,120-((LEFT(H78,1)*60+RIGHT(H78,2))-187)*(5/7),IF((LEFT(H78,1)*60+RIGHT(H78,2))&lt;=315,100-(5/5)*((LEFT(H78,1)*60+RIGHT(H78,2))-215),0))),IF((LEFT(H78,1)*60+RIGHT(H78,2))&lt;172,120,IF((LEFT(H78,1)*60+RIGHT(H78,2))&lt;=200,120-((LEFT(H78,1)*60+RIGHT(H78,2))-172)*(5/7),IF((LEFT(H78,1)*60+RIGHT(H78,2))&lt;300,100-(5/5)*((LEFT(H78,1)*60+RIGHT(H78,2))-200),0)))))),IF(ISBLANK(H78),0,IF(AND(C78="男",G78="引体向上"),IF(H78&gt;=19,120,IF(H78&gt;=11,120-(19-H78)*2.5,IF(H78&gt;=7,100-(11-H78)*5,IF(H78&gt;=1,80-(7-H78)*10,0)))),IF(G78="跳绳",IF(H78&gt;=224,120,IF(H78&gt;=164,120-(5/15)*(224-H78),IF(4&lt;=H78,100-(164-H78)*(5/8),0))),IF(OR(G78="仰卧起坐",G78="仰卧"),IF(H78&gt;=60,120,IF(H78&gt;=40,120-(60-H78),IF(H78&gt;=2,100-(40-H78)*2.5,0))),IF(AND(G78="篮球",C78="男"),IF(H78&lt;=0,0,IF(H78&lt;=14,120,IF(H78&lt;=24,120-(H78-14)*2,IF(H78&lt;=64,100-(H78-24)*2.5,0)))),IF(AND(G78="篮球",C78="女"),IF(H78&lt;=0,0,IF(H78&lt;=18,120,IF(H78&lt;=28,120-(H78-18)*2,IF(H78&lt;=68,100-(H78-28)*2.5,0)))),IF(AND(G78="实心球",C78="男"),IF(H78&gt;=12.6,120,IF(H78&gt;=9.4,120-(12.6-H78)*6.25,IF(5.4&lt;=H78,100-(9.4-H78)*25,0))),IF(AND(G78="实心球",C78="女"),IF(H78&gt;9.6,120,IF(6.4&lt;=H78,120-(9.6-H78)*6.25,IF(H78&gt;=3.4,100-(6.4-H78)*(5/0.15),0))),IF(AND(C78="男",G78="立定跳远"),IF(H78&gt;=2.75,120,IF(H78&gt;2.35,120-(2.75-H78)*50,IF(H78&gt;1.75,100-(2.35-H78)*(5/0.03),0))),IF(AND(C78="女",G78="立定跳远"),IF(H78&gt;=2.27,120,IF(H78&gt;=1.87,120-(2.27-H78)*50,IF(H78&gt;=1.27,100-(1.87-H78)*(5/0.03),0))),IF(C78="男",“男生”,女生))))))))))))</f>
        <v>0</v>
      </c>
      <c r="J78" s="23" t="e">
        <f t="shared" si="1"/>
        <v>#N/A</v>
      </c>
    </row>
    <row r="79" ht="17.6" spans="1:10">
      <c r="A79" s="20">
        <v>77</v>
      </c>
      <c r="B79" s="22"/>
      <c r="C79" s="22"/>
      <c r="D79" s="22"/>
      <c r="E79" s="29"/>
      <c r="F79" s="26" t="e" cm="1">
        <f t="array" ref="F79">IF(C79="男",_xlfn.IFS(OR(D79=200,D79="200米"),_xlfn.IFS(E79&lt;=26.4,120,E79&lt;=28,120-(E79-26.4)*(5/0.8),E79&lt;=41.2,110-(E79-28)*(5/0.6),E79&gt;41.2,0),OR(D79=1000,D79="1000米"),_xlfn.IFS(LEFT(E79,1)*60+RIGHT(E79,2)&lt;=201,120,LEFT(E79,1)*60+RIGHT(E79,2)&lt;=215,120-((LEFT(E79,1)*60+RIGHT(E79,2)-201))*(5/7),(LEFT(E79,1)*60+RIGHT(E79,2)&lt;=325),110-((LEFT(E79,1)*60+RIGHT(E79,2)-215)*(5/5)),(LEFT(E79,1)*60+RIGHT(E79,2)&gt;325),0)),_xlfn.IFS(OR(D79=200,D79="200米"),_xlfn.IFS(E79&lt;=32,120,E79&lt;=33.6,120-(E79-32)*(5/0.8),E79&lt;=46.8,110-(E79-33.6)*(5/0.6),E79&gt;46.8,0),OR(D79=800,D79="800米"),_xlfn.IFS(LEFT(E79,1)*60+RIGHT(E79,2)&lt;=186,120,LEFT(E79,1)*60+RIGHT(E79,2)&lt;=200,120-((LEFT(E79,1)*60+RIGHT(E79,2)-186))*(5/7),(LEFT(E79,1)*60+RIGHT(E79,2)&lt;=310),110-((LEFT(E79,1)*60+RIGHT(E79,2)-200)*(5/5)),(LEFT(E79,1)*60+RIGHT(E79,2)&gt;310),0)))</f>
        <v>#N/A</v>
      </c>
      <c r="G79" s="20"/>
      <c r="H79" s="30"/>
      <c r="I79" s="31">
        <f>IF(ISNUMBER(G79),IF(ISBLANK(H79),0,IF(ISNUMBER(H79),IF(C79="男",IF(H79&lt;24.8,120,IF(H79&lt;=28,120-(H79-24.8)*6.25,IF(H79&lt;=40,100-(5/0.6)*(H79-28),0))),IF(H79&lt;30.4,120,IF(H79&lt;=33.6,120-(H79-30.4)*6.25,IF(H79&lt;45.6,100-(5/0.6)*(H79-33.6),0)))),IF(C79="男",IF((LEFT(H79,1)*60+RIGHT(H79,2))&lt;187,120,IF((LEFT(H79,1)*60+RIGHT(H79,2))&lt;=215,120-((LEFT(H79,1)*60+RIGHT(H79,2))-187)*(5/7),IF((LEFT(H79,1)*60+RIGHT(H79,2))&lt;=315,100-(5/5)*((LEFT(H79,1)*60+RIGHT(H79,2))-215),0))),IF((LEFT(H79,1)*60+RIGHT(H79,2))&lt;172,120,IF((LEFT(H79,1)*60+RIGHT(H79,2))&lt;=200,120-((LEFT(H79,1)*60+RIGHT(H79,2))-172)*(5/7),IF((LEFT(H79,1)*60+RIGHT(H79,2))&lt;300,100-(5/5)*((LEFT(H79,1)*60+RIGHT(H79,2))-200),0)))))),IF(ISBLANK(H79),0,IF(AND(C79="男",G79="引体向上"),IF(H79&gt;=19,120,IF(H79&gt;=11,120-(19-H79)*2.5,IF(H79&gt;=7,100-(11-H79)*5,IF(H79&gt;=1,80-(7-H79)*10,0)))),IF(G79="跳绳",IF(H79&gt;=224,120,IF(H79&gt;=164,120-(5/15)*(224-H79),IF(4&lt;=H79,100-(164-H79)*(5/8),0))),IF(OR(G79="仰卧起坐",G79="仰卧"),IF(H79&gt;=60,120,IF(H79&gt;=40,120-(60-H79),IF(H79&gt;=2,100-(40-H79)*2.5,0))),IF(AND(G79="篮球",C79="男"),IF(H79&lt;=0,0,IF(H79&lt;=14,120,IF(H79&lt;=24,120-(H79-14)*2,IF(H79&lt;=64,100-(H79-24)*2.5,0)))),IF(AND(G79="篮球",C79="女"),IF(H79&lt;=0,0,IF(H79&lt;=18,120,IF(H79&lt;=28,120-(H79-18)*2,IF(H79&lt;=68,100-(H79-28)*2.5,0)))),IF(AND(G79="实心球",C79="男"),IF(H79&gt;=12.6,120,IF(H79&gt;=9.4,120-(12.6-H79)*6.25,IF(5.4&lt;=H79,100-(9.4-H79)*25,0))),IF(AND(G79="实心球",C79="女"),IF(H79&gt;9.6,120,IF(6.4&lt;=H79,120-(9.6-H79)*6.25,IF(H79&gt;=3.4,100-(6.4-H79)*(5/0.15),0))),IF(AND(C79="男",G79="立定跳远"),IF(H79&gt;=2.75,120,IF(H79&gt;2.35,120-(2.75-H79)*50,IF(H79&gt;1.75,100-(2.35-H79)*(5/0.03),0))),IF(AND(C79="女",G79="立定跳远"),IF(H79&gt;=2.27,120,IF(H79&gt;=1.87,120-(2.27-H79)*50,IF(H79&gt;=1.27,100-(1.87-H79)*(5/0.03),0))),IF(C79="男",“男生”,女生))))))))))))</f>
        <v>0</v>
      </c>
      <c r="J79" s="23" t="e">
        <f t="shared" si="1"/>
        <v>#N/A</v>
      </c>
    </row>
    <row r="80" ht="17.6" spans="1:10">
      <c r="A80" s="20">
        <v>78</v>
      </c>
      <c r="B80" s="22"/>
      <c r="C80" s="22"/>
      <c r="D80" s="22"/>
      <c r="E80" s="29"/>
      <c r="F80" s="26" t="e" cm="1">
        <f t="array" ref="F80">IF(C80="男",_xlfn.IFS(OR(D80=200,D80="200米"),_xlfn.IFS(E80&lt;=26.4,120,E80&lt;=28,120-(E80-26.4)*(5/0.8),E80&lt;=41.2,110-(E80-28)*(5/0.6),E80&gt;41.2,0),OR(D80=1000,D80="1000米"),_xlfn.IFS(LEFT(E80,1)*60+RIGHT(E80,2)&lt;=201,120,LEFT(E80,1)*60+RIGHT(E80,2)&lt;=215,120-((LEFT(E80,1)*60+RIGHT(E80,2)-201))*(5/7),(LEFT(E80,1)*60+RIGHT(E80,2)&lt;=325),110-((LEFT(E80,1)*60+RIGHT(E80,2)-215)*(5/5)),(LEFT(E80,1)*60+RIGHT(E80,2)&gt;325),0)),_xlfn.IFS(OR(D80=200,D80="200米"),_xlfn.IFS(E80&lt;=32,120,E80&lt;=33.6,120-(E80-32)*(5/0.8),E80&lt;=46.8,110-(E80-33.6)*(5/0.6),E80&gt;46.8,0),OR(D80=800,D80="800米"),_xlfn.IFS(LEFT(E80,1)*60+RIGHT(E80,2)&lt;=186,120,LEFT(E80,1)*60+RIGHT(E80,2)&lt;=200,120-((LEFT(E80,1)*60+RIGHT(E80,2)-186))*(5/7),(LEFT(E80,1)*60+RIGHT(E80,2)&lt;=310),110-((LEFT(E80,1)*60+RIGHT(E80,2)-200)*(5/5)),(LEFT(E80,1)*60+RIGHT(E80,2)&gt;310),0)))</f>
        <v>#N/A</v>
      </c>
      <c r="G80" s="20"/>
      <c r="H80" s="30"/>
      <c r="I80" s="31">
        <f>IF(ISNUMBER(G80),IF(ISBLANK(H80),0,IF(ISNUMBER(H80),IF(C80="男",IF(H80&lt;24.8,120,IF(H80&lt;=28,120-(H80-24.8)*6.25,IF(H80&lt;=40,100-(5/0.6)*(H80-28),0))),IF(H80&lt;30.4,120,IF(H80&lt;=33.6,120-(H80-30.4)*6.25,IF(H80&lt;45.6,100-(5/0.6)*(H80-33.6),0)))),IF(C80="男",IF((LEFT(H80,1)*60+RIGHT(H80,2))&lt;187,120,IF((LEFT(H80,1)*60+RIGHT(H80,2))&lt;=215,120-((LEFT(H80,1)*60+RIGHT(H80,2))-187)*(5/7),IF((LEFT(H80,1)*60+RIGHT(H80,2))&lt;=315,100-(5/5)*((LEFT(H80,1)*60+RIGHT(H80,2))-215),0))),IF((LEFT(H80,1)*60+RIGHT(H80,2))&lt;172,120,IF((LEFT(H80,1)*60+RIGHT(H80,2))&lt;=200,120-((LEFT(H80,1)*60+RIGHT(H80,2))-172)*(5/7),IF((LEFT(H80,1)*60+RIGHT(H80,2))&lt;300,100-(5/5)*((LEFT(H80,1)*60+RIGHT(H80,2))-200),0)))))),IF(ISBLANK(H80),0,IF(AND(C80="男",G80="引体向上"),IF(H80&gt;=19,120,IF(H80&gt;=11,120-(19-H80)*2.5,IF(H80&gt;=7,100-(11-H80)*5,IF(H80&gt;=1,80-(7-H80)*10,0)))),IF(G80="跳绳",IF(H80&gt;=224,120,IF(H80&gt;=164,120-(5/15)*(224-H80),IF(4&lt;=H80,100-(164-H80)*(5/8),0))),IF(OR(G80="仰卧起坐",G80="仰卧"),IF(H80&gt;=60,120,IF(H80&gt;=40,120-(60-H80),IF(H80&gt;=2,100-(40-H80)*2.5,0))),IF(AND(G80="篮球",C80="男"),IF(H80&lt;=0,0,IF(H80&lt;=14,120,IF(H80&lt;=24,120-(H80-14)*2,IF(H80&lt;=64,100-(H80-24)*2.5,0)))),IF(AND(G80="篮球",C80="女"),IF(H80&lt;=0,0,IF(H80&lt;=18,120,IF(H80&lt;=28,120-(H80-18)*2,IF(H80&lt;=68,100-(H80-28)*2.5,0)))),IF(AND(G80="实心球",C80="男"),IF(H80&gt;=12.6,120,IF(H80&gt;=9.4,120-(12.6-H80)*6.25,IF(5.4&lt;=H80,100-(9.4-H80)*25,0))),IF(AND(G80="实心球",C80="女"),IF(H80&gt;9.6,120,IF(6.4&lt;=H80,120-(9.6-H80)*6.25,IF(H80&gt;=3.4,100-(6.4-H80)*(5/0.15),0))),IF(AND(C80="男",G80="立定跳远"),IF(H80&gt;=2.75,120,IF(H80&gt;2.35,120-(2.75-H80)*50,IF(H80&gt;1.75,100-(2.35-H80)*(5/0.03),0))),IF(AND(C80="女",G80="立定跳远"),IF(H80&gt;=2.27,120,IF(H80&gt;=1.87,120-(2.27-H80)*50,IF(H80&gt;=1.27,100-(1.87-H80)*(5/0.03),0))),IF(C80="男",“男生”,女生))))))))))))</f>
        <v>0</v>
      </c>
      <c r="J80" s="23" t="e">
        <f t="shared" si="1"/>
        <v>#N/A</v>
      </c>
    </row>
    <row r="81" ht="17.6" spans="1:10">
      <c r="A81" s="20">
        <v>79</v>
      </c>
      <c r="B81" s="22"/>
      <c r="C81" s="22"/>
      <c r="D81" s="22"/>
      <c r="E81" s="29"/>
      <c r="F81" s="26" t="e" cm="1">
        <f t="array" ref="F81">IF(C81="男",_xlfn.IFS(OR(D81=200,D81="200米"),_xlfn.IFS(E81&lt;=26.4,120,E81&lt;=28,120-(E81-26.4)*(5/0.8),E81&lt;=41.2,110-(E81-28)*(5/0.6),E81&gt;41.2,0),OR(D81=1000,D81="1000米"),_xlfn.IFS(LEFT(E81,1)*60+RIGHT(E81,2)&lt;=201,120,LEFT(E81,1)*60+RIGHT(E81,2)&lt;=215,120-((LEFT(E81,1)*60+RIGHT(E81,2)-201))*(5/7),(LEFT(E81,1)*60+RIGHT(E81,2)&lt;=325),110-((LEFT(E81,1)*60+RIGHT(E81,2)-215)*(5/5)),(LEFT(E81,1)*60+RIGHT(E81,2)&gt;325),0)),_xlfn.IFS(OR(D81=200,D81="200米"),_xlfn.IFS(E81&lt;=32,120,E81&lt;=33.6,120-(E81-32)*(5/0.8),E81&lt;=46.8,110-(E81-33.6)*(5/0.6),E81&gt;46.8,0),OR(D81=800,D81="800米"),_xlfn.IFS(LEFT(E81,1)*60+RIGHT(E81,2)&lt;=186,120,LEFT(E81,1)*60+RIGHT(E81,2)&lt;=200,120-((LEFT(E81,1)*60+RIGHT(E81,2)-186))*(5/7),(LEFT(E81,1)*60+RIGHT(E81,2)&lt;=310),110-((LEFT(E81,1)*60+RIGHT(E81,2)-200)*(5/5)),(LEFT(E81,1)*60+RIGHT(E81,2)&gt;310),0)))</f>
        <v>#N/A</v>
      </c>
      <c r="G81" s="20"/>
      <c r="H81" s="30"/>
      <c r="I81" s="31">
        <f>IF(ISNUMBER(G81),IF(ISBLANK(H81),0,IF(ISNUMBER(H81),IF(C81="男",IF(H81&lt;24.8,120,IF(H81&lt;=28,120-(H81-24.8)*6.25,IF(H81&lt;=40,100-(5/0.6)*(H81-28),0))),IF(H81&lt;30.4,120,IF(H81&lt;=33.6,120-(H81-30.4)*6.25,IF(H81&lt;45.6,100-(5/0.6)*(H81-33.6),0)))),IF(C81="男",IF((LEFT(H81,1)*60+RIGHT(H81,2))&lt;187,120,IF((LEFT(H81,1)*60+RIGHT(H81,2))&lt;=215,120-((LEFT(H81,1)*60+RIGHT(H81,2))-187)*(5/7),IF((LEFT(H81,1)*60+RIGHT(H81,2))&lt;=315,100-(5/5)*((LEFT(H81,1)*60+RIGHT(H81,2))-215),0))),IF((LEFT(H81,1)*60+RIGHT(H81,2))&lt;172,120,IF((LEFT(H81,1)*60+RIGHT(H81,2))&lt;=200,120-((LEFT(H81,1)*60+RIGHT(H81,2))-172)*(5/7),IF((LEFT(H81,1)*60+RIGHT(H81,2))&lt;300,100-(5/5)*((LEFT(H81,1)*60+RIGHT(H81,2))-200),0)))))),IF(ISBLANK(H81),0,IF(AND(C81="男",G81="引体向上"),IF(H81&gt;=19,120,IF(H81&gt;=11,120-(19-H81)*2.5,IF(H81&gt;=7,100-(11-H81)*5,IF(H81&gt;=1,80-(7-H81)*10,0)))),IF(G81="跳绳",IF(H81&gt;=224,120,IF(H81&gt;=164,120-(5/15)*(224-H81),IF(4&lt;=H81,100-(164-H81)*(5/8),0))),IF(OR(G81="仰卧起坐",G81="仰卧"),IF(H81&gt;=60,120,IF(H81&gt;=40,120-(60-H81),IF(H81&gt;=2,100-(40-H81)*2.5,0))),IF(AND(G81="篮球",C81="男"),IF(H81&lt;=0,0,IF(H81&lt;=14,120,IF(H81&lt;=24,120-(H81-14)*2,IF(H81&lt;=64,100-(H81-24)*2.5,0)))),IF(AND(G81="篮球",C81="女"),IF(H81&lt;=0,0,IF(H81&lt;=18,120,IF(H81&lt;=28,120-(H81-18)*2,IF(H81&lt;=68,100-(H81-28)*2.5,0)))),IF(AND(G81="实心球",C81="男"),IF(H81&gt;=12.6,120,IF(H81&gt;=9.4,120-(12.6-H81)*6.25,IF(5.4&lt;=H81,100-(9.4-H81)*25,0))),IF(AND(G81="实心球",C81="女"),IF(H81&gt;9.6,120,IF(6.4&lt;=H81,120-(9.6-H81)*6.25,IF(H81&gt;=3.4,100-(6.4-H81)*(5/0.15),0))),IF(AND(C81="男",G81="立定跳远"),IF(H81&gt;=2.75,120,IF(H81&gt;2.35,120-(2.75-H81)*50,IF(H81&gt;1.75,100-(2.35-H81)*(5/0.03),0))),IF(AND(C81="女",G81="立定跳远"),IF(H81&gt;=2.27,120,IF(H81&gt;=1.87,120-(2.27-H81)*50,IF(H81&gt;=1.27,100-(1.87-H81)*(5/0.03),0))),IF(C81="男",“男生”,女生))))))))))))</f>
        <v>0</v>
      </c>
      <c r="J81" s="23" t="e">
        <f t="shared" si="1"/>
        <v>#N/A</v>
      </c>
    </row>
    <row r="82" ht="17.6" spans="1:10">
      <c r="A82" s="20">
        <v>80</v>
      </c>
      <c r="B82" s="22"/>
      <c r="C82" s="22"/>
      <c r="D82" s="22"/>
      <c r="E82" s="29"/>
      <c r="F82" s="26" t="e" cm="1">
        <f t="array" ref="F82">IF(C82="男",_xlfn.IFS(OR(D82=200,D82="200米"),_xlfn.IFS(E82&lt;=26.4,120,E82&lt;=28,120-(E82-26.4)*(5/0.8),E82&lt;=41.2,110-(E82-28)*(5/0.6),E82&gt;41.2,0),OR(D82=1000,D82="1000米"),_xlfn.IFS(LEFT(E82,1)*60+RIGHT(E82,2)&lt;=201,120,LEFT(E82,1)*60+RIGHT(E82,2)&lt;=215,120-((LEFT(E82,1)*60+RIGHT(E82,2)-201))*(5/7),(LEFT(E82,1)*60+RIGHT(E82,2)&lt;=325),110-((LEFT(E82,1)*60+RIGHT(E82,2)-215)*(5/5)),(LEFT(E82,1)*60+RIGHT(E82,2)&gt;325),0)),_xlfn.IFS(OR(D82=200,D82="200米"),_xlfn.IFS(E82&lt;=32,120,E82&lt;=33.6,120-(E82-32)*(5/0.8),E82&lt;=46.8,110-(E82-33.6)*(5/0.6),E82&gt;46.8,0),OR(D82=800,D82="800米"),_xlfn.IFS(LEFT(E82,1)*60+RIGHT(E82,2)&lt;=186,120,LEFT(E82,1)*60+RIGHT(E82,2)&lt;=200,120-((LEFT(E82,1)*60+RIGHT(E82,2)-186))*(5/7),(LEFT(E82,1)*60+RIGHT(E82,2)&lt;=310),110-((LEFT(E82,1)*60+RIGHT(E82,2)-200)*(5/5)),(LEFT(E82,1)*60+RIGHT(E82,2)&gt;310),0)))</f>
        <v>#N/A</v>
      </c>
      <c r="G82" s="20"/>
      <c r="H82" s="30"/>
      <c r="I82" s="31">
        <f>IF(ISNUMBER(G82),IF(ISBLANK(H82),0,IF(ISNUMBER(H82),IF(C82="男",IF(H82&lt;24.8,120,IF(H82&lt;=28,120-(H82-24.8)*6.25,IF(H82&lt;=40,100-(5/0.6)*(H82-28),0))),IF(H82&lt;30.4,120,IF(H82&lt;=33.6,120-(H82-30.4)*6.25,IF(H82&lt;45.6,100-(5/0.6)*(H82-33.6),0)))),IF(C82="男",IF((LEFT(H82,1)*60+RIGHT(H82,2))&lt;187,120,IF((LEFT(H82,1)*60+RIGHT(H82,2))&lt;=215,120-((LEFT(H82,1)*60+RIGHT(H82,2))-187)*(5/7),IF((LEFT(H82,1)*60+RIGHT(H82,2))&lt;=315,100-(5/5)*((LEFT(H82,1)*60+RIGHT(H82,2))-215),0))),IF((LEFT(H82,1)*60+RIGHT(H82,2))&lt;172,120,IF((LEFT(H82,1)*60+RIGHT(H82,2))&lt;=200,120-((LEFT(H82,1)*60+RIGHT(H82,2))-172)*(5/7),IF((LEFT(H82,1)*60+RIGHT(H82,2))&lt;300,100-(5/5)*((LEFT(H82,1)*60+RIGHT(H82,2))-200),0)))))),IF(ISBLANK(H82),0,IF(AND(C82="男",G82="引体向上"),IF(H82&gt;=19,120,IF(H82&gt;=11,120-(19-H82)*2.5,IF(H82&gt;=7,100-(11-H82)*5,IF(H82&gt;=1,80-(7-H82)*10,0)))),IF(G82="跳绳",IF(H82&gt;=224,120,IF(H82&gt;=164,120-(5/15)*(224-H82),IF(4&lt;=H82,100-(164-H82)*(5/8),0))),IF(OR(G82="仰卧起坐",G82="仰卧"),IF(H82&gt;=60,120,IF(H82&gt;=40,120-(60-H82),IF(H82&gt;=2,100-(40-H82)*2.5,0))),IF(AND(G82="篮球",C82="男"),IF(H82&lt;=0,0,IF(H82&lt;=14,120,IF(H82&lt;=24,120-(H82-14)*2,IF(H82&lt;=64,100-(H82-24)*2.5,0)))),IF(AND(G82="篮球",C82="女"),IF(H82&lt;=0,0,IF(H82&lt;=18,120,IF(H82&lt;=28,120-(H82-18)*2,IF(H82&lt;=68,100-(H82-28)*2.5,0)))),IF(AND(G82="实心球",C82="男"),IF(H82&gt;=12.6,120,IF(H82&gt;=9.4,120-(12.6-H82)*6.25,IF(5.4&lt;=H82,100-(9.4-H82)*25,0))),IF(AND(G82="实心球",C82="女"),IF(H82&gt;9.6,120,IF(6.4&lt;=H82,120-(9.6-H82)*6.25,IF(H82&gt;=3.4,100-(6.4-H82)*(5/0.15),0))),IF(AND(C82="男",G82="立定跳远"),IF(H82&gt;=2.75,120,IF(H82&gt;2.35,120-(2.75-H82)*50,IF(H82&gt;1.75,100-(2.35-H82)*(5/0.03),0))),IF(AND(C82="女",G82="立定跳远"),IF(H82&gt;=2.27,120,IF(H82&gt;=1.87,120-(2.27-H82)*50,IF(H82&gt;=1.27,100-(1.87-H82)*(5/0.03),0))),IF(C82="男",“男生”,女生))))))))))))</f>
        <v>0</v>
      </c>
      <c r="J82" s="23" t="e">
        <f t="shared" si="1"/>
        <v>#N/A</v>
      </c>
    </row>
    <row r="83" ht="17.6" spans="1:10">
      <c r="A83" s="20">
        <v>81</v>
      </c>
      <c r="B83" s="22"/>
      <c r="C83" s="22"/>
      <c r="D83" s="22"/>
      <c r="E83" s="29"/>
      <c r="F83" s="26" t="e" cm="1">
        <f t="array" ref="F83">IF(C83="男",_xlfn.IFS(OR(D83=200,D83="200米"),_xlfn.IFS(E83&lt;=26.4,120,E83&lt;=28,120-(E83-26.4)*(5/0.8),E83&lt;=41.2,110-(E83-28)*(5/0.6),E83&gt;41.2,0),OR(D83=1000,D83="1000米"),_xlfn.IFS(LEFT(E83,1)*60+RIGHT(E83,2)&lt;=201,120,LEFT(E83,1)*60+RIGHT(E83,2)&lt;=215,120-((LEFT(E83,1)*60+RIGHT(E83,2)-201))*(5/7),(LEFT(E83,1)*60+RIGHT(E83,2)&lt;=325),110-((LEFT(E83,1)*60+RIGHT(E83,2)-215)*(5/5)),(LEFT(E83,1)*60+RIGHT(E83,2)&gt;325),0)),_xlfn.IFS(OR(D83=200,D83="200米"),_xlfn.IFS(E83&lt;=32,120,E83&lt;=33.6,120-(E83-32)*(5/0.8),E83&lt;=46.8,110-(E83-33.6)*(5/0.6),E83&gt;46.8,0),OR(D83=800,D83="800米"),_xlfn.IFS(LEFT(E83,1)*60+RIGHT(E83,2)&lt;=186,120,LEFT(E83,1)*60+RIGHT(E83,2)&lt;=200,120-((LEFT(E83,1)*60+RIGHT(E83,2)-186))*(5/7),(LEFT(E83,1)*60+RIGHT(E83,2)&lt;=310),110-((LEFT(E83,1)*60+RIGHT(E83,2)-200)*(5/5)),(LEFT(E83,1)*60+RIGHT(E83,2)&gt;310),0)))</f>
        <v>#N/A</v>
      </c>
      <c r="G83" s="20"/>
      <c r="H83" s="30"/>
      <c r="I83" s="31">
        <f>IF(ISNUMBER(G83),IF(ISBLANK(H83),0,IF(ISNUMBER(H83),IF(C83="男",IF(H83&lt;24.8,120,IF(H83&lt;=28,120-(H83-24.8)*6.25,IF(H83&lt;=40,100-(5/0.6)*(H83-28),0))),IF(H83&lt;30.4,120,IF(H83&lt;=33.6,120-(H83-30.4)*6.25,IF(H83&lt;45.6,100-(5/0.6)*(H83-33.6),0)))),IF(C83="男",IF((LEFT(H83,1)*60+RIGHT(H83,2))&lt;187,120,IF((LEFT(H83,1)*60+RIGHT(H83,2))&lt;=215,120-((LEFT(H83,1)*60+RIGHT(H83,2))-187)*(5/7),IF((LEFT(H83,1)*60+RIGHT(H83,2))&lt;=315,100-(5/5)*((LEFT(H83,1)*60+RIGHT(H83,2))-215),0))),IF((LEFT(H83,1)*60+RIGHT(H83,2))&lt;172,120,IF((LEFT(H83,1)*60+RIGHT(H83,2))&lt;=200,120-((LEFT(H83,1)*60+RIGHT(H83,2))-172)*(5/7),IF((LEFT(H83,1)*60+RIGHT(H83,2))&lt;300,100-(5/5)*((LEFT(H83,1)*60+RIGHT(H83,2))-200),0)))))),IF(ISBLANK(H83),0,IF(AND(C83="男",G83="引体向上"),IF(H83&gt;=19,120,IF(H83&gt;=11,120-(19-H83)*2.5,IF(H83&gt;=7,100-(11-H83)*5,IF(H83&gt;=1,80-(7-H83)*10,0)))),IF(G83="跳绳",IF(H83&gt;=224,120,IF(H83&gt;=164,120-(5/15)*(224-H83),IF(4&lt;=H83,100-(164-H83)*(5/8),0))),IF(OR(G83="仰卧起坐",G83="仰卧"),IF(H83&gt;=60,120,IF(H83&gt;=40,120-(60-H83),IF(H83&gt;=2,100-(40-H83)*2.5,0))),IF(AND(G83="篮球",C83="男"),IF(H83&lt;=0,0,IF(H83&lt;=14,120,IF(H83&lt;=24,120-(H83-14)*2,IF(H83&lt;=64,100-(H83-24)*2.5,0)))),IF(AND(G83="篮球",C83="女"),IF(H83&lt;=0,0,IF(H83&lt;=18,120,IF(H83&lt;=28,120-(H83-18)*2,IF(H83&lt;=68,100-(H83-28)*2.5,0)))),IF(AND(G83="实心球",C83="男"),IF(H83&gt;=12.6,120,IF(H83&gt;=9.4,120-(12.6-H83)*6.25,IF(5.4&lt;=H83,100-(9.4-H83)*25,0))),IF(AND(G83="实心球",C83="女"),IF(H83&gt;9.6,120,IF(6.4&lt;=H83,120-(9.6-H83)*6.25,IF(H83&gt;=3.4,100-(6.4-H83)*(5/0.15),0))),IF(AND(C83="男",G83="立定跳远"),IF(H83&gt;=2.75,120,IF(H83&gt;2.35,120-(2.75-H83)*50,IF(H83&gt;1.75,100-(2.35-H83)*(5/0.03),0))),IF(AND(C83="女",G83="立定跳远"),IF(H83&gt;=2.27,120,IF(H83&gt;=1.87,120-(2.27-H83)*50,IF(H83&gt;=1.27,100-(1.87-H83)*(5/0.03),0))),IF(C83="男",“男生”,女生))))))))))))</f>
        <v>0</v>
      </c>
      <c r="J83" s="23" t="e">
        <f t="shared" si="1"/>
        <v>#N/A</v>
      </c>
    </row>
    <row r="84" ht="17.6" spans="1:10">
      <c r="A84" s="20">
        <v>82</v>
      </c>
      <c r="B84" s="22"/>
      <c r="C84" s="22"/>
      <c r="D84" s="22"/>
      <c r="E84" s="29"/>
      <c r="F84" s="26" t="e" cm="1">
        <f t="array" ref="F84">IF(C84="男",_xlfn.IFS(OR(D84=200,D84="200米"),_xlfn.IFS(E84&lt;=26.4,120,E84&lt;=28,120-(E84-26.4)*(5/0.8),E84&lt;=41.2,110-(E84-28)*(5/0.6),E84&gt;41.2,0),OR(D84=1000,D84="1000米"),_xlfn.IFS(LEFT(E84,1)*60+RIGHT(E84,2)&lt;=201,120,LEFT(E84,1)*60+RIGHT(E84,2)&lt;=215,120-((LEFT(E84,1)*60+RIGHT(E84,2)-201))*(5/7),(LEFT(E84,1)*60+RIGHT(E84,2)&lt;=325),110-((LEFT(E84,1)*60+RIGHT(E84,2)-215)*(5/5)),(LEFT(E84,1)*60+RIGHT(E84,2)&gt;325),0)),_xlfn.IFS(OR(D84=200,D84="200米"),_xlfn.IFS(E84&lt;=32,120,E84&lt;=33.6,120-(E84-32)*(5/0.8),E84&lt;=46.8,110-(E84-33.6)*(5/0.6),E84&gt;46.8,0),OR(D84=800,D84="800米"),_xlfn.IFS(LEFT(E84,1)*60+RIGHT(E84,2)&lt;=186,120,LEFT(E84,1)*60+RIGHT(E84,2)&lt;=200,120-((LEFT(E84,1)*60+RIGHT(E84,2)-186))*(5/7),(LEFT(E84,1)*60+RIGHT(E84,2)&lt;=310),110-((LEFT(E84,1)*60+RIGHT(E84,2)-200)*(5/5)),(LEFT(E84,1)*60+RIGHT(E84,2)&gt;310),0)))</f>
        <v>#N/A</v>
      </c>
      <c r="G84" s="20"/>
      <c r="H84" s="30"/>
      <c r="I84" s="31">
        <f>IF(ISNUMBER(G84),IF(ISBLANK(H84),0,IF(ISNUMBER(H84),IF(C84="男",IF(H84&lt;24.8,120,IF(H84&lt;=28,120-(H84-24.8)*6.25,IF(H84&lt;=40,100-(5/0.6)*(H84-28),0))),IF(H84&lt;30.4,120,IF(H84&lt;=33.6,120-(H84-30.4)*6.25,IF(H84&lt;45.6,100-(5/0.6)*(H84-33.6),0)))),IF(C84="男",IF((LEFT(H84,1)*60+RIGHT(H84,2))&lt;187,120,IF((LEFT(H84,1)*60+RIGHT(H84,2))&lt;=215,120-((LEFT(H84,1)*60+RIGHT(H84,2))-187)*(5/7),IF((LEFT(H84,1)*60+RIGHT(H84,2))&lt;=315,100-(5/5)*((LEFT(H84,1)*60+RIGHT(H84,2))-215),0))),IF((LEFT(H84,1)*60+RIGHT(H84,2))&lt;172,120,IF((LEFT(H84,1)*60+RIGHT(H84,2))&lt;=200,120-((LEFT(H84,1)*60+RIGHT(H84,2))-172)*(5/7),IF((LEFT(H84,1)*60+RIGHT(H84,2))&lt;300,100-(5/5)*((LEFT(H84,1)*60+RIGHT(H84,2))-200),0)))))),IF(ISBLANK(H84),0,IF(AND(C84="男",G84="引体向上"),IF(H84&gt;=19,120,IF(H84&gt;=11,120-(19-H84)*2.5,IF(H84&gt;=7,100-(11-H84)*5,IF(H84&gt;=1,80-(7-H84)*10,0)))),IF(G84="跳绳",IF(H84&gt;=224,120,IF(H84&gt;=164,120-(5/15)*(224-H84),IF(4&lt;=H84,100-(164-H84)*(5/8),0))),IF(OR(G84="仰卧起坐",G84="仰卧"),IF(H84&gt;=60,120,IF(H84&gt;=40,120-(60-H84),IF(H84&gt;=2,100-(40-H84)*2.5,0))),IF(AND(G84="篮球",C84="男"),IF(H84&lt;=0,0,IF(H84&lt;=14,120,IF(H84&lt;=24,120-(H84-14)*2,IF(H84&lt;=64,100-(H84-24)*2.5,0)))),IF(AND(G84="篮球",C84="女"),IF(H84&lt;=0,0,IF(H84&lt;=18,120,IF(H84&lt;=28,120-(H84-18)*2,IF(H84&lt;=68,100-(H84-28)*2.5,0)))),IF(AND(G84="实心球",C84="男"),IF(H84&gt;=12.6,120,IF(H84&gt;=9.4,120-(12.6-H84)*6.25,IF(5.4&lt;=H84,100-(9.4-H84)*25,0))),IF(AND(G84="实心球",C84="女"),IF(H84&gt;9.6,120,IF(6.4&lt;=H84,120-(9.6-H84)*6.25,IF(H84&gt;=3.4,100-(6.4-H84)*(5/0.15),0))),IF(AND(C84="男",G84="立定跳远"),IF(H84&gt;=2.75,120,IF(H84&gt;2.35,120-(2.75-H84)*50,IF(H84&gt;1.75,100-(2.35-H84)*(5/0.03),0))),IF(AND(C84="女",G84="立定跳远"),IF(H84&gt;=2.27,120,IF(H84&gt;=1.87,120-(2.27-H84)*50,IF(H84&gt;=1.27,100-(1.87-H84)*(5/0.03),0))),IF(C84="男",“男生”,女生))))))))))))</f>
        <v>0</v>
      </c>
      <c r="J84" s="23" t="e">
        <f t="shared" si="1"/>
        <v>#N/A</v>
      </c>
    </row>
    <row r="85" ht="17.6" spans="1:10">
      <c r="A85" s="20">
        <v>83</v>
      </c>
      <c r="B85" s="22"/>
      <c r="C85" s="22"/>
      <c r="D85" s="22"/>
      <c r="E85" s="29"/>
      <c r="F85" s="26" t="e" cm="1">
        <f t="array" ref="F85">IF(C85="男",_xlfn.IFS(OR(D85=200,D85="200米"),_xlfn.IFS(E85&lt;=26.4,120,E85&lt;=28,120-(E85-26.4)*(5/0.8),E85&lt;=41.2,110-(E85-28)*(5/0.6),E85&gt;41.2,0),OR(D85=1000,D85="1000米"),_xlfn.IFS(LEFT(E85,1)*60+RIGHT(E85,2)&lt;=201,120,LEFT(E85,1)*60+RIGHT(E85,2)&lt;=215,120-((LEFT(E85,1)*60+RIGHT(E85,2)-201))*(5/7),(LEFT(E85,1)*60+RIGHT(E85,2)&lt;=325),110-((LEFT(E85,1)*60+RIGHT(E85,2)-215)*(5/5)),(LEFT(E85,1)*60+RIGHT(E85,2)&gt;325),0)),_xlfn.IFS(OR(D85=200,D85="200米"),_xlfn.IFS(E85&lt;=32,120,E85&lt;=33.6,120-(E85-32)*(5/0.8),E85&lt;=46.8,110-(E85-33.6)*(5/0.6),E85&gt;46.8,0),OR(D85=800,D85="800米"),_xlfn.IFS(LEFT(E85,1)*60+RIGHT(E85,2)&lt;=186,120,LEFT(E85,1)*60+RIGHT(E85,2)&lt;=200,120-((LEFT(E85,1)*60+RIGHT(E85,2)-186))*(5/7),(LEFT(E85,1)*60+RIGHT(E85,2)&lt;=310),110-((LEFT(E85,1)*60+RIGHT(E85,2)-200)*(5/5)),(LEFT(E85,1)*60+RIGHT(E85,2)&gt;310),0)))</f>
        <v>#N/A</v>
      </c>
      <c r="G85" s="20"/>
      <c r="H85" s="30"/>
      <c r="I85" s="31">
        <f>IF(ISNUMBER(G85),IF(ISBLANK(H85),0,IF(ISNUMBER(H85),IF(C85="男",IF(H85&lt;24.8,120,IF(H85&lt;=28,120-(H85-24.8)*6.25,IF(H85&lt;=40,100-(5/0.6)*(H85-28),0))),IF(H85&lt;30.4,120,IF(H85&lt;=33.6,120-(H85-30.4)*6.25,IF(H85&lt;45.6,100-(5/0.6)*(H85-33.6),0)))),IF(C85="男",IF((LEFT(H85,1)*60+RIGHT(H85,2))&lt;187,120,IF((LEFT(H85,1)*60+RIGHT(H85,2))&lt;=215,120-((LEFT(H85,1)*60+RIGHT(H85,2))-187)*(5/7),IF((LEFT(H85,1)*60+RIGHT(H85,2))&lt;=315,100-(5/5)*((LEFT(H85,1)*60+RIGHT(H85,2))-215),0))),IF((LEFT(H85,1)*60+RIGHT(H85,2))&lt;172,120,IF((LEFT(H85,1)*60+RIGHT(H85,2))&lt;=200,120-((LEFT(H85,1)*60+RIGHT(H85,2))-172)*(5/7),IF((LEFT(H85,1)*60+RIGHT(H85,2))&lt;300,100-(5/5)*((LEFT(H85,1)*60+RIGHT(H85,2))-200),0)))))),IF(ISBLANK(H85),0,IF(AND(C85="男",G85="引体向上"),IF(H85&gt;=19,120,IF(H85&gt;=11,120-(19-H85)*2.5,IF(H85&gt;=7,100-(11-H85)*5,IF(H85&gt;=1,80-(7-H85)*10,0)))),IF(G85="跳绳",IF(H85&gt;=224,120,IF(H85&gt;=164,120-(5/15)*(224-H85),IF(4&lt;=H85,100-(164-H85)*(5/8),0))),IF(OR(G85="仰卧起坐",G85="仰卧"),IF(H85&gt;=60,120,IF(H85&gt;=40,120-(60-H85),IF(H85&gt;=2,100-(40-H85)*2.5,0))),IF(AND(G85="篮球",C85="男"),IF(H85&lt;=0,0,IF(H85&lt;=14,120,IF(H85&lt;=24,120-(H85-14)*2,IF(H85&lt;=64,100-(H85-24)*2.5,0)))),IF(AND(G85="篮球",C85="女"),IF(H85&lt;=0,0,IF(H85&lt;=18,120,IF(H85&lt;=28,120-(H85-18)*2,IF(H85&lt;=68,100-(H85-28)*2.5,0)))),IF(AND(G85="实心球",C85="男"),IF(H85&gt;=12.6,120,IF(H85&gt;=9.4,120-(12.6-H85)*6.25,IF(5.4&lt;=H85,100-(9.4-H85)*25,0))),IF(AND(G85="实心球",C85="女"),IF(H85&gt;9.6,120,IF(6.4&lt;=H85,120-(9.6-H85)*6.25,IF(H85&gt;=3.4,100-(6.4-H85)*(5/0.15),0))),IF(AND(C85="男",G85="立定跳远"),IF(H85&gt;=2.75,120,IF(H85&gt;2.35,120-(2.75-H85)*50,IF(H85&gt;1.75,100-(2.35-H85)*(5/0.03),0))),IF(AND(C85="女",G85="立定跳远"),IF(H85&gt;=2.27,120,IF(H85&gt;=1.87,120-(2.27-H85)*50,IF(H85&gt;=1.27,100-(1.87-H85)*(5/0.03),0))),IF(C85="男",“男生”,女生))))))))))))</f>
        <v>0</v>
      </c>
      <c r="J85" s="23" t="e">
        <f t="shared" si="1"/>
        <v>#N/A</v>
      </c>
    </row>
    <row r="86" ht="17.6" spans="1:10">
      <c r="A86" s="20">
        <v>84</v>
      </c>
      <c r="B86" s="22"/>
      <c r="C86" s="22"/>
      <c r="D86" s="22"/>
      <c r="E86" s="29"/>
      <c r="F86" s="26" t="e" cm="1">
        <f t="array" ref="F86">IF(C86="男",_xlfn.IFS(OR(D86=200,D86="200米"),_xlfn.IFS(E86&lt;=26.4,120,E86&lt;=28,120-(E86-26.4)*(5/0.8),E86&lt;=41.2,110-(E86-28)*(5/0.6),E86&gt;41.2,0),OR(D86=1000,D86="1000米"),_xlfn.IFS(LEFT(E86,1)*60+RIGHT(E86,2)&lt;=201,120,LEFT(E86,1)*60+RIGHT(E86,2)&lt;=215,120-((LEFT(E86,1)*60+RIGHT(E86,2)-201))*(5/7),(LEFT(E86,1)*60+RIGHT(E86,2)&lt;=325),110-((LEFT(E86,1)*60+RIGHT(E86,2)-215)*(5/5)),(LEFT(E86,1)*60+RIGHT(E86,2)&gt;325),0)),_xlfn.IFS(OR(D86=200,D86="200米"),_xlfn.IFS(E86&lt;=32,120,E86&lt;=33.6,120-(E86-32)*(5/0.8),E86&lt;=46.8,110-(E86-33.6)*(5/0.6),E86&gt;46.8,0),OR(D86=800,D86="800米"),_xlfn.IFS(LEFT(E86,1)*60+RIGHT(E86,2)&lt;=186,120,LEFT(E86,1)*60+RIGHT(E86,2)&lt;=200,120-((LEFT(E86,1)*60+RIGHT(E86,2)-186))*(5/7),(LEFT(E86,1)*60+RIGHT(E86,2)&lt;=310),110-((LEFT(E86,1)*60+RIGHT(E86,2)-200)*(5/5)),(LEFT(E86,1)*60+RIGHT(E86,2)&gt;310),0)))</f>
        <v>#N/A</v>
      </c>
      <c r="G86" s="20"/>
      <c r="H86" s="30"/>
      <c r="I86" s="31">
        <f>IF(ISNUMBER(G86),IF(ISBLANK(H86),0,IF(ISNUMBER(H86),IF(C86="男",IF(H86&lt;24.8,120,IF(H86&lt;=28,120-(H86-24.8)*6.25,IF(H86&lt;=40,100-(5/0.6)*(H86-28),0))),IF(H86&lt;30.4,120,IF(H86&lt;=33.6,120-(H86-30.4)*6.25,IF(H86&lt;45.6,100-(5/0.6)*(H86-33.6),0)))),IF(C86="男",IF((LEFT(H86,1)*60+RIGHT(H86,2))&lt;187,120,IF((LEFT(H86,1)*60+RIGHT(H86,2))&lt;=215,120-((LEFT(H86,1)*60+RIGHT(H86,2))-187)*(5/7),IF((LEFT(H86,1)*60+RIGHT(H86,2))&lt;=315,100-(5/5)*((LEFT(H86,1)*60+RIGHT(H86,2))-215),0))),IF((LEFT(H86,1)*60+RIGHT(H86,2))&lt;172,120,IF((LEFT(H86,1)*60+RIGHT(H86,2))&lt;=200,120-((LEFT(H86,1)*60+RIGHT(H86,2))-172)*(5/7),IF((LEFT(H86,1)*60+RIGHT(H86,2))&lt;300,100-(5/5)*((LEFT(H86,1)*60+RIGHT(H86,2))-200),0)))))),IF(ISBLANK(H86),0,IF(AND(C86="男",G86="引体向上"),IF(H86&gt;=19,120,IF(H86&gt;=11,120-(19-H86)*2.5,IF(H86&gt;=7,100-(11-H86)*5,IF(H86&gt;=1,80-(7-H86)*10,0)))),IF(G86="跳绳",IF(H86&gt;=224,120,IF(H86&gt;=164,120-(5/15)*(224-H86),IF(4&lt;=H86,100-(164-H86)*(5/8),0))),IF(OR(G86="仰卧起坐",G86="仰卧"),IF(H86&gt;=60,120,IF(H86&gt;=40,120-(60-H86),IF(H86&gt;=2,100-(40-H86)*2.5,0))),IF(AND(G86="篮球",C86="男"),IF(H86&lt;=0,0,IF(H86&lt;=14,120,IF(H86&lt;=24,120-(H86-14)*2,IF(H86&lt;=64,100-(H86-24)*2.5,0)))),IF(AND(G86="篮球",C86="女"),IF(H86&lt;=0,0,IF(H86&lt;=18,120,IF(H86&lt;=28,120-(H86-18)*2,IF(H86&lt;=68,100-(H86-28)*2.5,0)))),IF(AND(G86="实心球",C86="男"),IF(H86&gt;=12.6,120,IF(H86&gt;=9.4,120-(12.6-H86)*6.25,IF(5.4&lt;=H86,100-(9.4-H86)*25,0))),IF(AND(G86="实心球",C86="女"),IF(H86&gt;9.6,120,IF(6.4&lt;=H86,120-(9.6-H86)*6.25,IF(H86&gt;=3.4,100-(6.4-H86)*(5/0.15),0))),IF(AND(C86="男",G86="立定跳远"),IF(H86&gt;=2.75,120,IF(H86&gt;2.35,120-(2.75-H86)*50,IF(H86&gt;1.75,100-(2.35-H86)*(5/0.03),0))),IF(AND(C86="女",G86="立定跳远"),IF(H86&gt;=2.27,120,IF(H86&gt;=1.87,120-(2.27-H86)*50,IF(H86&gt;=1.27,100-(1.87-H86)*(5/0.03),0))),IF(C86="男",“男生”,女生))))))))))))</f>
        <v>0</v>
      </c>
      <c r="J86" s="23" t="e">
        <f t="shared" si="1"/>
        <v>#N/A</v>
      </c>
    </row>
    <row r="87" spans="1:10">
      <c r="A87" s="20">
        <v>85</v>
      </c>
      <c r="B87" s="20"/>
      <c r="C87" s="32"/>
      <c r="D87" s="32"/>
      <c r="E87" s="29"/>
      <c r="F87" s="26" t="e" cm="1">
        <f t="array" ref="F87">IF(C87="男",_xlfn.IFS(OR(D87=200,D87="200米"),_xlfn.IFS(E87&lt;=26.4,120,E87&lt;=28,120-(E87-26.4)*(5/0.8),E87&lt;=41.2,110-(E87-28)*(5/0.6),E87&gt;41.2,0),OR(D87=1000,D87="1000米"),_xlfn.IFS(LEFT(E87,1)*60+RIGHT(E87,2)&lt;=201,120,LEFT(E87,1)*60+RIGHT(E87,2)&lt;=215,120-((LEFT(E87,1)*60+RIGHT(E87,2)-201))*(5/7),(LEFT(E87,1)*60+RIGHT(E87,2)&lt;=325),110-((LEFT(E87,1)*60+RIGHT(E87,2)-215)*(5/5)),(LEFT(E87,1)*60+RIGHT(E87,2)&gt;325),0)),_xlfn.IFS(OR(D87=200,D87="200米"),_xlfn.IFS(E87&lt;=32,120,E87&lt;=33.6,120-(E87-32)*(5/0.8),E87&lt;=46.8,110-(E87-33.6)*(5/0.6),E87&gt;46.8,0),OR(D87=800,D87="800米"),_xlfn.IFS(LEFT(E87,1)*60+RIGHT(E87,2)&lt;=186,120,LEFT(E87,1)*60+RIGHT(E87,2)&lt;=200,120-((LEFT(E87,1)*60+RIGHT(E87,2)-186))*(5/7),(LEFT(E87,1)*60+RIGHT(E87,2)&lt;=310),110-((LEFT(E87,1)*60+RIGHT(E87,2)-200)*(5/5)),(LEFT(E87,1)*60+RIGHT(E87,2)&gt;310),0)))</f>
        <v>#N/A</v>
      </c>
      <c r="G87" s="20"/>
      <c r="H87" s="30"/>
      <c r="I87" s="31">
        <f>IF(ISNUMBER(G87),IF(ISBLANK(H87),0,IF(ISNUMBER(H87),IF(C87="男",IF(H87&lt;24.8,120,IF(H87&lt;=28,120-(H87-24.8)*6.25,IF(H87&lt;=40,100-(5/0.6)*(H87-28),0))),IF(H87&lt;30.4,120,IF(H87&lt;=33.6,120-(H87-30.4)*6.25,IF(H87&lt;45.6,100-(5/0.6)*(H87-33.6),0)))),IF(C87="男",IF((LEFT(H87,1)*60+RIGHT(H87,2))&lt;187,120,IF((LEFT(H87,1)*60+RIGHT(H87,2))&lt;=215,120-((LEFT(H87,1)*60+RIGHT(H87,2))-187)*(5/7),IF((LEFT(H87,1)*60+RIGHT(H87,2))&lt;=315,100-(5/5)*((LEFT(H87,1)*60+RIGHT(H87,2))-215),0))),IF((LEFT(H87,1)*60+RIGHT(H87,2))&lt;172,120,IF((LEFT(H87,1)*60+RIGHT(H87,2))&lt;=200,120-((LEFT(H87,1)*60+RIGHT(H87,2))-172)*(5/7),IF((LEFT(H87,1)*60+RIGHT(H87,2))&lt;300,100-(5/5)*((LEFT(H87,1)*60+RIGHT(H87,2))-200),0)))))),IF(ISBLANK(H87),0,IF(AND(C87="男",G87="引体向上"),IF(H87&gt;=19,120,IF(H87&gt;=11,120-(19-H87)*2.5,IF(H87&gt;=7,100-(11-H87)*5,IF(H87&gt;=1,80-(7-H87)*10,0)))),IF(G87="跳绳",IF(H87&gt;=224,120,IF(H87&gt;=164,120-(5/15)*(224-H87),IF(4&lt;=H87,100-(164-H87)*(5/8),0))),IF(OR(G87="仰卧起坐",G87="仰卧"),IF(H87&gt;=60,120,IF(H87&gt;=40,120-(60-H87),IF(H87&gt;=2,100-(40-H87)*2.5,0))),IF(AND(G87="篮球",C87="男"),IF(H87&lt;=0,0,IF(H87&lt;=14,120,IF(H87&lt;=24,120-(H87-14)*2,IF(H87&lt;=64,100-(H87-24)*2.5,0)))),IF(AND(G87="篮球",C87="女"),IF(H87&lt;=0,0,IF(H87&lt;=18,120,IF(H87&lt;=28,120-(H87-18)*2,IF(H87&lt;=68,100-(H87-28)*2.5,0)))),IF(AND(G87="实心球",C87="男"),IF(H87&gt;=12.6,120,IF(H87&gt;=9.4,120-(12.6-H87)*6.25,IF(5.4&lt;=H87,100-(9.4-H87)*25,0))),IF(AND(G87="实心球",C87="女"),IF(H87&gt;9.6,120,IF(6.4&lt;=H87,120-(9.6-H87)*6.25,IF(H87&gt;=3.4,100-(6.4-H87)*(5/0.15),0))),IF(AND(C87="男",G87="立定跳远"),IF(H87&gt;=2.75,120,IF(H87&gt;2.35,120-(2.75-H87)*50,IF(H87&gt;1.75,100-(2.35-H87)*(5/0.03),0))),IF(AND(C87="女",G87="立定跳远"),IF(H87&gt;=2.27,120,IF(H87&gt;=1.87,120-(2.27-H87)*50,IF(H87&gt;=1.27,100-(1.87-H87)*(5/0.03),0))),IF(C87="男",“男生”,女生))))))))))))</f>
        <v>0</v>
      </c>
      <c r="J87" s="23" t="e">
        <f t="shared" si="1"/>
        <v>#N/A</v>
      </c>
    </row>
    <row r="88" spans="1:10">
      <c r="A88" s="20">
        <v>86</v>
      </c>
      <c r="B88" s="20"/>
      <c r="C88" s="32"/>
      <c r="D88" s="32"/>
      <c r="E88" s="29"/>
      <c r="F88" s="26" t="e" cm="1">
        <f t="array" ref="F88">IF(C88="男",_xlfn.IFS(OR(D88=200,D88="200米"),_xlfn.IFS(E88&lt;=26.4,120,E88&lt;=28,120-(E88-26.4)*(5/0.8),E88&lt;=41.2,110-(E88-28)*(5/0.6),E88&gt;41.2,0),OR(D88=1000,D88="1000米"),_xlfn.IFS(LEFT(E88,1)*60+RIGHT(E88,2)&lt;=201,120,LEFT(E88,1)*60+RIGHT(E88,2)&lt;=215,120-((LEFT(E88,1)*60+RIGHT(E88,2)-201))*(5/7),(LEFT(E88,1)*60+RIGHT(E88,2)&lt;=325),110-((LEFT(E88,1)*60+RIGHT(E88,2)-215)*(5/5)),(LEFT(E88,1)*60+RIGHT(E88,2)&gt;325),0)),_xlfn.IFS(OR(D88=200,D88="200米"),_xlfn.IFS(E88&lt;=32,120,E88&lt;=33.6,120-(E88-32)*(5/0.8),E88&lt;=46.8,110-(E88-33.6)*(5/0.6),E88&gt;46.8,0),OR(D88=800,D88="800米"),_xlfn.IFS(LEFT(E88,1)*60+RIGHT(E88,2)&lt;=186,120,LEFT(E88,1)*60+RIGHT(E88,2)&lt;=200,120-((LEFT(E88,1)*60+RIGHT(E88,2)-186))*(5/7),(LEFT(E88,1)*60+RIGHT(E88,2)&lt;=310),110-((LEFT(E88,1)*60+RIGHT(E88,2)-200)*(5/5)),(LEFT(E88,1)*60+RIGHT(E88,2)&gt;310),0)))</f>
        <v>#N/A</v>
      </c>
      <c r="G88" s="20"/>
      <c r="H88" s="30"/>
      <c r="I88" s="31">
        <f>IF(ISNUMBER(G88),IF(ISBLANK(H88),0,IF(ISNUMBER(H88),IF(C88="男",IF(H88&lt;24.8,120,IF(H88&lt;=28,120-(H88-24.8)*6.25,IF(H88&lt;=40,100-(5/0.6)*(H88-28),0))),IF(H88&lt;30.4,120,IF(H88&lt;=33.6,120-(H88-30.4)*6.25,IF(H88&lt;45.6,100-(5/0.6)*(H88-33.6),0)))),IF(C88="男",IF((LEFT(H88,1)*60+RIGHT(H88,2))&lt;187,120,IF((LEFT(H88,1)*60+RIGHT(H88,2))&lt;=215,120-((LEFT(H88,1)*60+RIGHT(H88,2))-187)*(5/7),IF((LEFT(H88,1)*60+RIGHT(H88,2))&lt;=315,100-(5/5)*((LEFT(H88,1)*60+RIGHT(H88,2))-215),0))),IF((LEFT(H88,1)*60+RIGHT(H88,2))&lt;172,120,IF((LEFT(H88,1)*60+RIGHT(H88,2))&lt;=200,120-((LEFT(H88,1)*60+RIGHT(H88,2))-172)*(5/7),IF((LEFT(H88,1)*60+RIGHT(H88,2))&lt;300,100-(5/5)*((LEFT(H88,1)*60+RIGHT(H88,2))-200),0)))))),IF(ISBLANK(H88),0,IF(AND(C88="男",G88="引体向上"),IF(H88&gt;=19,120,IF(H88&gt;=11,120-(19-H88)*2.5,IF(H88&gt;=7,100-(11-H88)*5,IF(H88&gt;=1,80-(7-H88)*10,0)))),IF(G88="跳绳",IF(H88&gt;=224,120,IF(H88&gt;=164,120-(5/15)*(224-H88),IF(4&lt;=H88,100-(164-H88)*(5/8),0))),IF(OR(G88="仰卧起坐",G88="仰卧"),IF(H88&gt;=60,120,IF(H88&gt;=40,120-(60-H88),IF(H88&gt;=2,100-(40-H88)*2.5,0))),IF(AND(G88="篮球",C88="男"),IF(H88&lt;=0,0,IF(H88&lt;=14,120,IF(H88&lt;=24,120-(H88-14)*2,IF(H88&lt;=64,100-(H88-24)*2.5,0)))),IF(AND(G88="篮球",C88="女"),IF(H88&lt;=0,0,IF(H88&lt;=18,120,IF(H88&lt;=28,120-(H88-18)*2,IF(H88&lt;=68,100-(H88-28)*2.5,0)))),IF(AND(G88="实心球",C88="男"),IF(H88&gt;=12.6,120,IF(H88&gt;=9.4,120-(12.6-H88)*6.25,IF(5.4&lt;=H88,100-(9.4-H88)*25,0))),IF(AND(G88="实心球",C88="女"),IF(H88&gt;9.6,120,IF(6.4&lt;=H88,120-(9.6-H88)*6.25,IF(H88&gt;=3.4,100-(6.4-H88)*(5/0.15),0))),IF(AND(C88="男",G88="立定跳远"),IF(H88&gt;=2.75,120,IF(H88&gt;2.35,120-(2.75-H88)*50,IF(H88&gt;1.75,100-(2.35-H88)*(5/0.03),0))),IF(AND(C88="女",G88="立定跳远"),IF(H88&gt;=2.27,120,IF(H88&gt;=1.87,120-(2.27-H88)*50,IF(H88&gt;=1.27,100-(1.87-H88)*(5/0.03),0))),IF(C88="男",“男生”,女生))))))))))))</f>
        <v>0</v>
      </c>
      <c r="J88" s="23" t="e">
        <f t="shared" si="1"/>
        <v>#N/A</v>
      </c>
    </row>
    <row r="89" spans="1:10">
      <c r="A89" s="20">
        <v>87</v>
      </c>
      <c r="B89" s="20"/>
      <c r="C89" s="32"/>
      <c r="D89" s="32"/>
      <c r="E89" s="29"/>
      <c r="F89" s="26" t="e" cm="1">
        <f t="array" ref="F89">IF(C89="男",_xlfn.IFS(OR(D89=200,D89="200米"),_xlfn.IFS(E89&lt;=26.4,120,E89&lt;=28,120-(E89-26.4)*(5/0.8),E89&lt;=41.2,110-(E89-28)*(5/0.6),E89&gt;41.2,0),OR(D89=1000,D89="1000米"),_xlfn.IFS(LEFT(E89,1)*60+RIGHT(E89,2)&lt;=201,120,LEFT(E89,1)*60+RIGHT(E89,2)&lt;=215,120-((LEFT(E89,1)*60+RIGHT(E89,2)-201))*(5/7),(LEFT(E89,1)*60+RIGHT(E89,2)&lt;=325),110-((LEFT(E89,1)*60+RIGHT(E89,2)-215)*(5/5)),(LEFT(E89,1)*60+RIGHT(E89,2)&gt;325),0)),_xlfn.IFS(OR(D89=200,D89="200米"),_xlfn.IFS(E89&lt;=32,120,E89&lt;=33.6,120-(E89-32)*(5/0.8),E89&lt;=46.8,110-(E89-33.6)*(5/0.6),E89&gt;46.8,0),OR(D89=800,D89="800米"),_xlfn.IFS(LEFT(E89,1)*60+RIGHT(E89,2)&lt;=186,120,LEFT(E89,1)*60+RIGHT(E89,2)&lt;=200,120-((LEFT(E89,1)*60+RIGHT(E89,2)-186))*(5/7),(LEFT(E89,1)*60+RIGHT(E89,2)&lt;=310),110-((LEFT(E89,1)*60+RIGHT(E89,2)-200)*(5/5)),(LEFT(E89,1)*60+RIGHT(E89,2)&gt;310),0)))</f>
        <v>#N/A</v>
      </c>
      <c r="G89" s="20"/>
      <c r="H89" s="30"/>
      <c r="I89" s="31">
        <f>IF(ISNUMBER(G89),IF(ISBLANK(H89),0,IF(ISNUMBER(H89),IF(C89="男",IF(H89&lt;24.8,120,IF(H89&lt;=28,120-(H89-24.8)*6.25,IF(H89&lt;=40,100-(5/0.6)*(H89-28),0))),IF(H89&lt;30.4,120,IF(H89&lt;=33.6,120-(H89-30.4)*6.25,IF(H89&lt;45.6,100-(5/0.6)*(H89-33.6),0)))),IF(C89="男",IF((LEFT(H89,1)*60+RIGHT(H89,2))&lt;187,120,IF((LEFT(H89,1)*60+RIGHT(H89,2))&lt;=215,120-((LEFT(H89,1)*60+RIGHT(H89,2))-187)*(5/7),IF((LEFT(H89,1)*60+RIGHT(H89,2))&lt;=315,100-(5/5)*((LEFT(H89,1)*60+RIGHT(H89,2))-215),0))),IF((LEFT(H89,1)*60+RIGHT(H89,2))&lt;172,120,IF((LEFT(H89,1)*60+RIGHT(H89,2))&lt;=200,120-((LEFT(H89,1)*60+RIGHT(H89,2))-172)*(5/7),IF((LEFT(H89,1)*60+RIGHT(H89,2))&lt;300,100-(5/5)*((LEFT(H89,1)*60+RIGHT(H89,2))-200),0)))))),IF(ISBLANK(H89),0,IF(AND(C89="男",G89="引体向上"),IF(H89&gt;=19,120,IF(H89&gt;=11,120-(19-H89)*2.5,IF(H89&gt;=7,100-(11-H89)*5,IF(H89&gt;=1,80-(7-H89)*10,0)))),IF(G89="跳绳",IF(H89&gt;=224,120,IF(H89&gt;=164,120-(5/15)*(224-H89),IF(4&lt;=H89,100-(164-H89)*(5/8),0))),IF(OR(G89="仰卧起坐",G89="仰卧"),IF(H89&gt;=60,120,IF(H89&gt;=40,120-(60-H89),IF(H89&gt;=2,100-(40-H89)*2.5,0))),IF(AND(G89="篮球",C89="男"),IF(H89&lt;=0,0,IF(H89&lt;=14,120,IF(H89&lt;=24,120-(H89-14)*2,IF(H89&lt;=64,100-(H89-24)*2.5,0)))),IF(AND(G89="篮球",C89="女"),IF(H89&lt;=0,0,IF(H89&lt;=18,120,IF(H89&lt;=28,120-(H89-18)*2,IF(H89&lt;=68,100-(H89-28)*2.5,0)))),IF(AND(G89="实心球",C89="男"),IF(H89&gt;=12.6,120,IF(H89&gt;=9.4,120-(12.6-H89)*6.25,IF(5.4&lt;=H89,100-(9.4-H89)*25,0))),IF(AND(G89="实心球",C89="女"),IF(H89&gt;9.6,120,IF(6.4&lt;=H89,120-(9.6-H89)*6.25,IF(H89&gt;=3.4,100-(6.4-H89)*(5/0.15),0))),IF(AND(C89="男",G89="立定跳远"),IF(H89&gt;=2.75,120,IF(H89&gt;2.35,120-(2.75-H89)*50,IF(H89&gt;1.75,100-(2.35-H89)*(5/0.03),0))),IF(AND(C89="女",G89="立定跳远"),IF(H89&gt;=2.27,120,IF(H89&gt;=1.87,120-(2.27-H89)*50,IF(H89&gt;=1.27,100-(1.87-H89)*(5/0.03),0))),IF(C89="男",“男生”,女生))))))))))))</f>
        <v>0</v>
      </c>
      <c r="J89" s="23" t="e">
        <f t="shared" si="1"/>
        <v>#N/A</v>
      </c>
    </row>
    <row r="90" spans="1:10">
      <c r="A90" s="20">
        <v>88</v>
      </c>
      <c r="B90" s="20"/>
      <c r="C90" s="32"/>
      <c r="D90" s="32"/>
      <c r="E90" s="29"/>
      <c r="F90" s="26" t="e" cm="1">
        <f t="array" ref="F90">IF(C90="男",_xlfn.IFS(OR(D90=200,D90="200米"),_xlfn.IFS(E90&lt;=26.4,120,E90&lt;=28,120-(E90-26.4)*(5/0.8),E90&lt;=41.2,110-(E90-28)*(5/0.6),E90&gt;41.2,0),OR(D90=1000,D90="1000米"),_xlfn.IFS(LEFT(E90,1)*60+RIGHT(E90,2)&lt;=201,120,LEFT(E90,1)*60+RIGHT(E90,2)&lt;=215,120-((LEFT(E90,1)*60+RIGHT(E90,2)-201))*(5/7),(LEFT(E90,1)*60+RIGHT(E90,2)&lt;=325),110-((LEFT(E90,1)*60+RIGHT(E90,2)-215)*(5/5)),(LEFT(E90,1)*60+RIGHT(E90,2)&gt;325),0)),_xlfn.IFS(OR(D90=200,D90="200米"),_xlfn.IFS(E90&lt;=32,120,E90&lt;=33.6,120-(E90-32)*(5/0.8),E90&lt;=46.8,110-(E90-33.6)*(5/0.6),E90&gt;46.8,0),OR(D90=800,D90="800米"),_xlfn.IFS(LEFT(E90,1)*60+RIGHT(E90,2)&lt;=186,120,LEFT(E90,1)*60+RIGHT(E90,2)&lt;=200,120-((LEFT(E90,1)*60+RIGHT(E90,2)-186))*(5/7),(LEFT(E90,1)*60+RIGHT(E90,2)&lt;=310),110-((LEFT(E90,1)*60+RIGHT(E90,2)-200)*(5/5)),(LEFT(E90,1)*60+RIGHT(E90,2)&gt;310),0)))</f>
        <v>#N/A</v>
      </c>
      <c r="G90" s="20"/>
      <c r="H90" s="30"/>
      <c r="I90" s="31">
        <f>IF(ISNUMBER(G90),IF(ISBLANK(H90),0,IF(ISNUMBER(H90),IF(C90="男",IF(H90&lt;24.8,120,IF(H90&lt;=28,120-(H90-24.8)*6.25,IF(H90&lt;=40,100-(5/0.6)*(H90-28),0))),IF(H90&lt;30.4,120,IF(H90&lt;=33.6,120-(H90-30.4)*6.25,IF(H90&lt;45.6,100-(5/0.6)*(H90-33.6),0)))),IF(C90="男",IF((LEFT(H90,1)*60+RIGHT(H90,2))&lt;187,120,IF((LEFT(H90,1)*60+RIGHT(H90,2))&lt;=215,120-((LEFT(H90,1)*60+RIGHT(H90,2))-187)*(5/7),IF((LEFT(H90,1)*60+RIGHT(H90,2))&lt;=315,100-(5/5)*((LEFT(H90,1)*60+RIGHT(H90,2))-215),0))),IF((LEFT(H90,1)*60+RIGHT(H90,2))&lt;172,120,IF((LEFT(H90,1)*60+RIGHT(H90,2))&lt;=200,120-((LEFT(H90,1)*60+RIGHT(H90,2))-172)*(5/7),IF((LEFT(H90,1)*60+RIGHT(H90,2))&lt;300,100-(5/5)*((LEFT(H90,1)*60+RIGHT(H90,2))-200),0)))))),IF(ISBLANK(H90),0,IF(AND(C90="男",G90="引体向上"),IF(H90&gt;=19,120,IF(H90&gt;=11,120-(19-H90)*2.5,IF(H90&gt;=7,100-(11-H90)*5,IF(H90&gt;=1,80-(7-H90)*10,0)))),IF(G90="跳绳",IF(H90&gt;=224,120,IF(H90&gt;=164,120-(5/15)*(224-H90),IF(4&lt;=H90,100-(164-H90)*(5/8),0))),IF(OR(G90="仰卧起坐",G90="仰卧"),IF(H90&gt;=60,120,IF(H90&gt;=40,120-(60-H90),IF(H90&gt;=2,100-(40-H90)*2.5,0))),IF(AND(G90="篮球",C90="男"),IF(H90&lt;=0,0,IF(H90&lt;=14,120,IF(H90&lt;=24,120-(H90-14)*2,IF(H90&lt;=64,100-(H90-24)*2.5,0)))),IF(AND(G90="篮球",C90="女"),IF(H90&lt;=0,0,IF(H90&lt;=18,120,IF(H90&lt;=28,120-(H90-18)*2,IF(H90&lt;=68,100-(H90-28)*2.5,0)))),IF(AND(G90="实心球",C90="男"),IF(H90&gt;=12.6,120,IF(H90&gt;=9.4,120-(12.6-H90)*6.25,IF(5.4&lt;=H90,100-(9.4-H90)*25,0))),IF(AND(G90="实心球",C90="女"),IF(H90&gt;9.6,120,IF(6.4&lt;=H90,120-(9.6-H90)*6.25,IF(H90&gt;=3.4,100-(6.4-H90)*(5/0.15),0))),IF(AND(C90="男",G90="立定跳远"),IF(H90&gt;=2.75,120,IF(H90&gt;2.35,120-(2.75-H90)*50,IF(H90&gt;1.75,100-(2.35-H90)*(5/0.03),0))),IF(AND(C90="女",G90="立定跳远"),IF(H90&gt;=2.27,120,IF(H90&gt;=1.87,120-(2.27-H90)*50,IF(H90&gt;=1.27,100-(1.87-H90)*(5/0.03),0))),IF(C90="男",“男生”,女生))))))))))))</f>
        <v>0</v>
      </c>
      <c r="J90" s="23" t="e">
        <f t="shared" si="1"/>
        <v>#N/A</v>
      </c>
    </row>
    <row r="91" spans="1:10">
      <c r="A91" s="20">
        <v>89</v>
      </c>
      <c r="B91" s="20"/>
      <c r="C91" s="32"/>
      <c r="D91" s="32"/>
      <c r="E91" s="29"/>
      <c r="F91" s="26" t="e" cm="1">
        <f t="array" ref="F91">IF(C91="男",_xlfn.IFS(OR(D91=200,D91="200米"),_xlfn.IFS(E91&lt;=26.4,120,E91&lt;=28,120-(E91-26.4)*(5/0.8),E91&lt;=41.2,110-(E91-28)*(5/0.6),E91&gt;41.2,0),OR(D91=1000,D91="1000米"),_xlfn.IFS(LEFT(E91,1)*60+RIGHT(E91,2)&lt;=201,120,LEFT(E91,1)*60+RIGHT(E91,2)&lt;=215,120-((LEFT(E91,1)*60+RIGHT(E91,2)-201))*(5/7),(LEFT(E91,1)*60+RIGHT(E91,2)&lt;=325),110-((LEFT(E91,1)*60+RIGHT(E91,2)-215)*(5/5)),(LEFT(E91,1)*60+RIGHT(E91,2)&gt;325),0)),_xlfn.IFS(OR(D91=200,D91="200米"),_xlfn.IFS(E91&lt;=32,120,E91&lt;=33.6,120-(E91-32)*(5/0.8),E91&lt;=46.8,110-(E91-33.6)*(5/0.6),E91&gt;46.8,0),OR(D91=800,D91="800米"),_xlfn.IFS(LEFT(E91,1)*60+RIGHT(E91,2)&lt;=186,120,LEFT(E91,1)*60+RIGHT(E91,2)&lt;=200,120-((LEFT(E91,1)*60+RIGHT(E91,2)-186))*(5/7),(LEFT(E91,1)*60+RIGHT(E91,2)&lt;=310),110-((LEFT(E91,1)*60+RIGHT(E91,2)-200)*(5/5)),(LEFT(E91,1)*60+RIGHT(E91,2)&gt;310),0)))</f>
        <v>#N/A</v>
      </c>
      <c r="G91" s="20"/>
      <c r="H91" s="30"/>
      <c r="I91" s="31">
        <f>IF(ISNUMBER(G91),IF(ISBLANK(H91),0,IF(ISNUMBER(H91),IF(C91="男",IF(H91&lt;24.8,120,IF(H91&lt;=28,120-(H91-24.8)*6.25,IF(H91&lt;=40,100-(5/0.6)*(H91-28),0))),IF(H91&lt;30.4,120,IF(H91&lt;=33.6,120-(H91-30.4)*6.25,IF(H91&lt;45.6,100-(5/0.6)*(H91-33.6),0)))),IF(C91="男",IF((LEFT(H91,1)*60+RIGHT(H91,2))&lt;187,120,IF((LEFT(H91,1)*60+RIGHT(H91,2))&lt;=215,120-((LEFT(H91,1)*60+RIGHT(H91,2))-187)*(5/7),IF((LEFT(H91,1)*60+RIGHT(H91,2))&lt;=315,100-(5/5)*((LEFT(H91,1)*60+RIGHT(H91,2))-215),0))),IF((LEFT(H91,1)*60+RIGHT(H91,2))&lt;172,120,IF((LEFT(H91,1)*60+RIGHT(H91,2))&lt;=200,120-((LEFT(H91,1)*60+RIGHT(H91,2))-172)*(5/7),IF((LEFT(H91,1)*60+RIGHT(H91,2))&lt;300,100-(5/5)*((LEFT(H91,1)*60+RIGHT(H91,2))-200),0)))))),IF(ISBLANK(H91),0,IF(AND(C91="男",G91="引体向上"),IF(H91&gt;=19,120,IF(H91&gt;=11,120-(19-H91)*2.5,IF(H91&gt;=7,100-(11-H91)*5,IF(H91&gt;=1,80-(7-H91)*10,0)))),IF(G91="跳绳",IF(H91&gt;=224,120,IF(H91&gt;=164,120-(5/15)*(224-H91),IF(4&lt;=H91,100-(164-H91)*(5/8),0))),IF(OR(G91="仰卧起坐",G91="仰卧"),IF(H91&gt;=60,120,IF(H91&gt;=40,120-(60-H91),IF(H91&gt;=2,100-(40-H91)*2.5,0))),IF(AND(G91="篮球",C91="男"),IF(H91&lt;=0,0,IF(H91&lt;=14,120,IF(H91&lt;=24,120-(H91-14)*2,IF(H91&lt;=64,100-(H91-24)*2.5,0)))),IF(AND(G91="篮球",C91="女"),IF(H91&lt;=0,0,IF(H91&lt;=18,120,IF(H91&lt;=28,120-(H91-18)*2,IF(H91&lt;=68,100-(H91-28)*2.5,0)))),IF(AND(G91="实心球",C91="男"),IF(H91&gt;=12.6,120,IF(H91&gt;=9.4,120-(12.6-H91)*6.25,IF(5.4&lt;=H91,100-(9.4-H91)*25,0))),IF(AND(G91="实心球",C91="女"),IF(H91&gt;9.6,120,IF(6.4&lt;=H91,120-(9.6-H91)*6.25,IF(H91&gt;=3.4,100-(6.4-H91)*(5/0.15),0))),IF(AND(C91="男",G91="立定跳远"),IF(H91&gt;=2.75,120,IF(H91&gt;2.35,120-(2.75-H91)*50,IF(H91&gt;1.75,100-(2.35-H91)*(5/0.03),0))),IF(AND(C91="女",G91="立定跳远"),IF(H91&gt;=2.27,120,IF(H91&gt;=1.87,120-(2.27-H91)*50,IF(H91&gt;=1.27,100-(1.87-H91)*(5/0.03),0))),IF(C91="男",“男生”,女生))))))))))))</f>
        <v>0</v>
      </c>
      <c r="J91" s="23" t="e">
        <f t="shared" si="1"/>
        <v>#N/A</v>
      </c>
    </row>
    <row r="92" spans="1:10">
      <c r="A92" s="20">
        <v>90</v>
      </c>
      <c r="B92" s="20"/>
      <c r="C92" s="32"/>
      <c r="D92" s="32"/>
      <c r="E92" s="29"/>
      <c r="F92" s="26" t="e" cm="1">
        <f t="array" ref="F92">IF(C92="男",_xlfn.IFS(OR(D92=200,D92="200米"),_xlfn.IFS(E92&lt;=26.4,120,E92&lt;=28,120-(E92-26.4)*(5/0.8),E92&lt;=41.2,110-(E92-28)*(5/0.6),E92&gt;41.2,0),OR(D92=1000,D92="1000米"),_xlfn.IFS(LEFT(E92,1)*60+RIGHT(E92,2)&lt;=201,120,LEFT(E92,1)*60+RIGHT(E92,2)&lt;=215,120-((LEFT(E92,1)*60+RIGHT(E92,2)-201))*(5/7),(LEFT(E92,1)*60+RIGHT(E92,2)&lt;=325),110-((LEFT(E92,1)*60+RIGHT(E92,2)-215)*(5/5)),(LEFT(E92,1)*60+RIGHT(E92,2)&gt;325),0)),_xlfn.IFS(OR(D92=200,D92="200米"),_xlfn.IFS(E92&lt;=32,120,E92&lt;=33.6,120-(E92-32)*(5/0.8),E92&lt;=46.8,110-(E92-33.6)*(5/0.6),E92&gt;46.8,0),OR(D92=800,D92="800米"),_xlfn.IFS(LEFT(E92,1)*60+RIGHT(E92,2)&lt;=186,120,LEFT(E92,1)*60+RIGHT(E92,2)&lt;=200,120-((LEFT(E92,1)*60+RIGHT(E92,2)-186))*(5/7),(LEFT(E92,1)*60+RIGHT(E92,2)&lt;=310),110-((LEFT(E92,1)*60+RIGHT(E92,2)-200)*(5/5)),(LEFT(E92,1)*60+RIGHT(E92,2)&gt;310),0)))</f>
        <v>#N/A</v>
      </c>
      <c r="G92" s="20"/>
      <c r="H92" s="30"/>
      <c r="I92" s="31">
        <f>IF(ISNUMBER(G92),IF(ISBLANK(H92),0,IF(ISNUMBER(H92),IF(C92="男",IF(H92&lt;24.8,120,IF(H92&lt;=28,120-(H92-24.8)*6.25,IF(H92&lt;=40,100-(5/0.6)*(H92-28),0))),IF(H92&lt;30.4,120,IF(H92&lt;=33.6,120-(H92-30.4)*6.25,IF(H92&lt;45.6,100-(5/0.6)*(H92-33.6),0)))),IF(C92="男",IF((LEFT(H92,1)*60+RIGHT(H92,2))&lt;187,120,IF((LEFT(H92,1)*60+RIGHT(H92,2))&lt;=215,120-((LEFT(H92,1)*60+RIGHT(H92,2))-187)*(5/7),IF((LEFT(H92,1)*60+RIGHT(H92,2))&lt;=315,100-(5/5)*((LEFT(H92,1)*60+RIGHT(H92,2))-215),0))),IF((LEFT(H92,1)*60+RIGHT(H92,2))&lt;172,120,IF((LEFT(H92,1)*60+RIGHT(H92,2))&lt;=200,120-((LEFT(H92,1)*60+RIGHT(H92,2))-172)*(5/7),IF((LEFT(H92,1)*60+RIGHT(H92,2))&lt;300,100-(5/5)*((LEFT(H92,1)*60+RIGHT(H92,2))-200),0)))))),IF(ISBLANK(H92),0,IF(AND(C92="男",G92="引体向上"),IF(H92&gt;=19,120,IF(H92&gt;=11,120-(19-H92)*2.5,IF(H92&gt;=7,100-(11-H92)*5,IF(H92&gt;=1,80-(7-H92)*10,0)))),IF(G92="跳绳",IF(H92&gt;=224,120,IF(H92&gt;=164,120-(5/15)*(224-H92),IF(4&lt;=H92,100-(164-H92)*(5/8),0))),IF(OR(G92="仰卧起坐",G92="仰卧"),IF(H92&gt;=60,120,IF(H92&gt;=40,120-(60-H92),IF(H92&gt;=2,100-(40-H92)*2.5,0))),IF(AND(G92="篮球",C92="男"),IF(H92&lt;=0,0,IF(H92&lt;=14,120,IF(H92&lt;=24,120-(H92-14)*2,IF(H92&lt;=64,100-(H92-24)*2.5,0)))),IF(AND(G92="篮球",C92="女"),IF(H92&lt;=0,0,IF(H92&lt;=18,120,IF(H92&lt;=28,120-(H92-18)*2,IF(H92&lt;=68,100-(H92-28)*2.5,0)))),IF(AND(G92="实心球",C92="男"),IF(H92&gt;=12.6,120,IF(H92&gt;=9.4,120-(12.6-H92)*6.25,IF(5.4&lt;=H92,100-(9.4-H92)*25,0))),IF(AND(G92="实心球",C92="女"),IF(H92&gt;9.6,120,IF(6.4&lt;=H92,120-(9.6-H92)*6.25,IF(H92&gt;=3.4,100-(6.4-H92)*(5/0.15),0))),IF(AND(C92="男",G92="立定跳远"),IF(H92&gt;=2.75,120,IF(H92&gt;2.35,120-(2.75-H92)*50,IF(H92&gt;1.75,100-(2.35-H92)*(5/0.03),0))),IF(AND(C92="女",G92="立定跳远"),IF(H92&gt;=2.27,120,IF(H92&gt;=1.87,120-(2.27-H92)*50,IF(H92&gt;=1.27,100-(1.87-H92)*(5/0.03),0))),IF(C92="男",“男生”,女生))))))))))))</f>
        <v>0</v>
      </c>
      <c r="J92" s="23" t="e">
        <f t="shared" si="1"/>
        <v>#N/A</v>
      </c>
    </row>
    <row r="93" spans="1:10">
      <c r="A93" s="20">
        <v>91</v>
      </c>
      <c r="B93" s="20"/>
      <c r="C93" s="32"/>
      <c r="D93" s="32"/>
      <c r="E93" s="29"/>
      <c r="F93" s="26" t="e" cm="1">
        <f t="array" ref="F93">IF(C93="男",_xlfn.IFS(OR(D93=200,D93="200米"),_xlfn.IFS(E93&lt;=26.4,120,E93&lt;=28,120-(E93-26.4)*(5/0.8),E93&lt;=41.2,110-(E93-28)*(5/0.6),E93&gt;41.2,0),OR(D93=1000,D93="1000米"),_xlfn.IFS(LEFT(E93,1)*60+RIGHT(E93,2)&lt;=201,120,LEFT(E93,1)*60+RIGHT(E93,2)&lt;=215,120-((LEFT(E93,1)*60+RIGHT(E93,2)-201))*(5/7),(LEFT(E93,1)*60+RIGHT(E93,2)&lt;=325),110-((LEFT(E93,1)*60+RIGHT(E93,2)-215)*(5/5)),(LEFT(E93,1)*60+RIGHT(E93,2)&gt;325),0)),_xlfn.IFS(OR(D93=200,D93="200米"),_xlfn.IFS(E93&lt;=32,120,E93&lt;=33.6,120-(E93-32)*(5/0.8),E93&lt;=46.8,110-(E93-33.6)*(5/0.6),E93&gt;46.8,0),OR(D93=800,D93="800米"),_xlfn.IFS(LEFT(E93,1)*60+RIGHT(E93,2)&lt;=186,120,LEFT(E93,1)*60+RIGHT(E93,2)&lt;=200,120-((LEFT(E93,1)*60+RIGHT(E93,2)-186))*(5/7),(LEFT(E93,1)*60+RIGHT(E93,2)&lt;=310),110-((LEFT(E93,1)*60+RIGHT(E93,2)-200)*(5/5)),(LEFT(E93,1)*60+RIGHT(E93,2)&gt;310),0)))</f>
        <v>#N/A</v>
      </c>
      <c r="G93" s="20"/>
      <c r="H93" s="30"/>
      <c r="I93" s="31">
        <f>IF(ISNUMBER(G93),IF(ISBLANK(H93),0,IF(ISNUMBER(H93),IF(C93="男",IF(H93&lt;24.8,120,IF(H93&lt;=28,120-(H93-24.8)*6.25,IF(H93&lt;=40,100-(5/0.6)*(H93-28),0))),IF(H93&lt;30.4,120,IF(H93&lt;=33.6,120-(H93-30.4)*6.25,IF(H93&lt;45.6,100-(5/0.6)*(H93-33.6),0)))),IF(C93="男",IF((LEFT(H93,1)*60+RIGHT(H93,2))&lt;187,120,IF((LEFT(H93,1)*60+RIGHT(H93,2))&lt;=215,120-((LEFT(H93,1)*60+RIGHT(H93,2))-187)*(5/7),IF((LEFT(H93,1)*60+RIGHT(H93,2))&lt;=315,100-(5/5)*((LEFT(H93,1)*60+RIGHT(H93,2))-215),0))),IF((LEFT(H93,1)*60+RIGHT(H93,2))&lt;172,120,IF((LEFT(H93,1)*60+RIGHT(H93,2))&lt;=200,120-((LEFT(H93,1)*60+RIGHT(H93,2))-172)*(5/7),IF((LEFT(H93,1)*60+RIGHT(H93,2))&lt;300,100-(5/5)*((LEFT(H93,1)*60+RIGHT(H93,2))-200),0)))))),IF(ISBLANK(H93),0,IF(AND(C93="男",G93="引体向上"),IF(H93&gt;=19,120,IF(H93&gt;=11,120-(19-H93)*2.5,IF(H93&gt;=7,100-(11-H93)*5,IF(H93&gt;=1,80-(7-H93)*10,0)))),IF(G93="跳绳",IF(H93&gt;=224,120,IF(H93&gt;=164,120-(5/15)*(224-H93),IF(4&lt;=H93,100-(164-H93)*(5/8),0))),IF(OR(G93="仰卧起坐",G93="仰卧"),IF(H93&gt;=60,120,IF(H93&gt;=40,120-(60-H93),IF(H93&gt;=2,100-(40-H93)*2.5,0))),IF(AND(G93="篮球",C93="男"),IF(H93&lt;=0,0,IF(H93&lt;=14,120,IF(H93&lt;=24,120-(H93-14)*2,IF(H93&lt;=64,100-(H93-24)*2.5,0)))),IF(AND(G93="篮球",C93="女"),IF(H93&lt;=0,0,IF(H93&lt;=18,120,IF(H93&lt;=28,120-(H93-18)*2,IF(H93&lt;=68,100-(H93-28)*2.5,0)))),IF(AND(G93="实心球",C93="男"),IF(H93&gt;=12.6,120,IF(H93&gt;=9.4,120-(12.6-H93)*6.25,IF(5.4&lt;=H93,100-(9.4-H93)*25,0))),IF(AND(G93="实心球",C93="女"),IF(H93&gt;9.6,120,IF(6.4&lt;=H93,120-(9.6-H93)*6.25,IF(H93&gt;=3.4,100-(6.4-H93)*(5/0.15),0))),IF(AND(C93="男",G93="立定跳远"),IF(H93&gt;=2.75,120,IF(H93&gt;2.35,120-(2.75-H93)*50,IF(H93&gt;1.75,100-(2.35-H93)*(5/0.03),0))),IF(AND(C93="女",G93="立定跳远"),IF(H93&gt;=2.27,120,IF(H93&gt;=1.87,120-(2.27-H93)*50,IF(H93&gt;=1.27,100-(1.87-H93)*(5/0.03),0))),IF(C93="男",“男生”,女生))))))))))))</f>
        <v>0</v>
      </c>
      <c r="J93" s="23" t="e">
        <f t="shared" si="1"/>
        <v>#N/A</v>
      </c>
    </row>
    <row r="94" spans="1:10">
      <c r="A94" s="20">
        <v>92</v>
      </c>
      <c r="B94" s="20"/>
      <c r="C94" s="32"/>
      <c r="D94" s="32"/>
      <c r="E94" s="29"/>
      <c r="F94" s="26" t="e" cm="1">
        <f t="array" ref="F94">IF(C94="男",_xlfn.IFS(OR(D94=200,D94="200米"),_xlfn.IFS(E94&lt;=26.4,120,E94&lt;=28,120-(E94-26.4)*(5/0.8),E94&lt;=41.2,110-(E94-28)*(5/0.6),E94&gt;41.2,0),OR(D94=1000,D94="1000米"),_xlfn.IFS(LEFT(E94,1)*60+RIGHT(E94,2)&lt;=201,120,LEFT(E94,1)*60+RIGHT(E94,2)&lt;=215,120-((LEFT(E94,1)*60+RIGHT(E94,2)-201))*(5/7),(LEFT(E94,1)*60+RIGHT(E94,2)&lt;=325),110-((LEFT(E94,1)*60+RIGHT(E94,2)-215)*(5/5)),(LEFT(E94,1)*60+RIGHT(E94,2)&gt;325),0)),_xlfn.IFS(OR(D94=200,D94="200米"),_xlfn.IFS(E94&lt;=32,120,E94&lt;=33.6,120-(E94-32)*(5/0.8),E94&lt;=46.8,110-(E94-33.6)*(5/0.6),E94&gt;46.8,0),OR(D94=800,D94="800米"),_xlfn.IFS(LEFT(E94,1)*60+RIGHT(E94,2)&lt;=186,120,LEFT(E94,1)*60+RIGHT(E94,2)&lt;=200,120-((LEFT(E94,1)*60+RIGHT(E94,2)-186))*(5/7),(LEFT(E94,1)*60+RIGHT(E94,2)&lt;=310),110-((LEFT(E94,1)*60+RIGHT(E94,2)-200)*(5/5)),(LEFT(E94,1)*60+RIGHT(E94,2)&gt;310),0)))</f>
        <v>#N/A</v>
      </c>
      <c r="G94" s="20"/>
      <c r="H94" s="30"/>
      <c r="I94" s="31">
        <f>IF(ISNUMBER(G94),IF(ISBLANK(H94),0,IF(ISNUMBER(H94),IF(C94="男",IF(H94&lt;24.8,120,IF(H94&lt;=28,120-(H94-24.8)*6.25,IF(H94&lt;=40,100-(5/0.6)*(H94-28),0))),IF(H94&lt;30.4,120,IF(H94&lt;=33.6,120-(H94-30.4)*6.25,IF(H94&lt;45.6,100-(5/0.6)*(H94-33.6),0)))),IF(C94="男",IF((LEFT(H94,1)*60+RIGHT(H94,2))&lt;187,120,IF((LEFT(H94,1)*60+RIGHT(H94,2))&lt;=215,120-((LEFT(H94,1)*60+RIGHT(H94,2))-187)*(5/7),IF((LEFT(H94,1)*60+RIGHT(H94,2))&lt;=315,100-(5/5)*((LEFT(H94,1)*60+RIGHT(H94,2))-215),0))),IF((LEFT(H94,1)*60+RIGHT(H94,2))&lt;172,120,IF((LEFT(H94,1)*60+RIGHT(H94,2))&lt;=200,120-((LEFT(H94,1)*60+RIGHT(H94,2))-172)*(5/7),IF((LEFT(H94,1)*60+RIGHT(H94,2))&lt;300,100-(5/5)*((LEFT(H94,1)*60+RIGHT(H94,2))-200),0)))))),IF(ISBLANK(H94),0,IF(AND(C94="男",G94="引体向上"),IF(H94&gt;=19,120,IF(H94&gt;=11,120-(19-H94)*2.5,IF(H94&gt;=7,100-(11-H94)*5,IF(H94&gt;=1,80-(7-H94)*10,0)))),IF(G94="跳绳",IF(H94&gt;=224,120,IF(H94&gt;=164,120-(5/15)*(224-H94),IF(4&lt;=H94,100-(164-H94)*(5/8),0))),IF(OR(G94="仰卧起坐",G94="仰卧"),IF(H94&gt;=60,120,IF(H94&gt;=40,120-(60-H94),IF(H94&gt;=2,100-(40-H94)*2.5,0))),IF(AND(G94="篮球",C94="男"),IF(H94&lt;=0,0,IF(H94&lt;=14,120,IF(H94&lt;=24,120-(H94-14)*2,IF(H94&lt;=64,100-(H94-24)*2.5,0)))),IF(AND(G94="篮球",C94="女"),IF(H94&lt;=0,0,IF(H94&lt;=18,120,IF(H94&lt;=28,120-(H94-18)*2,IF(H94&lt;=68,100-(H94-28)*2.5,0)))),IF(AND(G94="实心球",C94="男"),IF(H94&gt;=12.6,120,IF(H94&gt;=9.4,120-(12.6-H94)*6.25,IF(5.4&lt;=H94,100-(9.4-H94)*25,0))),IF(AND(G94="实心球",C94="女"),IF(H94&gt;9.6,120,IF(6.4&lt;=H94,120-(9.6-H94)*6.25,IF(H94&gt;=3.4,100-(6.4-H94)*(5/0.15),0))),IF(AND(C94="男",G94="立定跳远"),IF(H94&gt;=2.75,120,IF(H94&gt;2.35,120-(2.75-H94)*50,IF(H94&gt;1.75,100-(2.35-H94)*(5/0.03),0))),IF(AND(C94="女",G94="立定跳远"),IF(H94&gt;=2.27,120,IF(H94&gt;=1.87,120-(2.27-H94)*50,IF(H94&gt;=1.27,100-(1.87-H94)*(5/0.03),0))),IF(C94="男",“男生”,女生))))))))))))</f>
        <v>0</v>
      </c>
      <c r="J94" s="23" t="e">
        <f t="shared" si="1"/>
        <v>#N/A</v>
      </c>
    </row>
    <row r="95" spans="1:10">
      <c r="A95" s="20">
        <v>93</v>
      </c>
      <c r="B95" s="20"/>
      <c r="C95" s="32"/>
      <c r="D95" s="32"/>
      <c r="E95" s="29"/>
      <c r="F95" s="26" t="e" cm="1">
        <f t="array" ref="F95">IF(C95="男",_xlfn.IFS(OR(D95=200,D95="200米"),_xlfn.IFS(E95&lt;=26.4,120,E95&lt;=28,120-(E95-26.4)*(5/0.8),E95&lt;=41.2,110-(E95-28)*(5/0.6),E95&gt;41.2,0),OR(D95=1000,D95="1000米"),_xlfn.IFS(LEFT(E95,1)*60+RIGHT(E95,2)&lt;=201,120,LEFT(E95,1)*60+RIGHT(E95,2)&lt;=215,120-((LEFT(E95,1)*60+RIGHT(E95,2)-201))*(5/7),(LEFT(E95,1)*60+RIGHT(E95,2)&lt;=325),110-((LEFT(E95,1)*60+RIGHT(E95,2)-215)*(5/5)),(LEFT(E95,1)*60+RIGHT(E95,2)&gt;325),0)),_xlfn.IFS(OR(D95=200,D95="200米"),_xlfn.IFS(E95&lt;=32,120,E95&lt;=33.6,120-(E95-32)*(5/0.8),E95&lt;=46.8,110-(E95-33.6)*(5/0.6),E95&gt;46.8,0),OR(D95=800,D95="800米"),_xlfn.IFS(LEFT(E95,1)*60+RIGHT(E95,2)&lt;=186,120,LEFT(E95,1)*60+RIGHT(E95,2)&lt;=200,120-((LEFT(E95,1)*60+RIGHT(E95,2)-186))*(5/7),(LEFT(E95,1)*60+RIGHT(E95,2)&lt;=310),110-((LEFT(E95,1)*60+RIGHT(E95,2)-200)*(5/5)),(LEFT(E95,1)*60+RIGHT(E95,2)&gt;310),0)))</f>
        <v>#N/A</v>
      </c>
      <c r="G95" s="20"/>
      <c r="H95" s="30"/>
      <c r="I95" s="31">
        <f>IF(ISNUMBER(G95),IF(ISBLANK(H95),0,IF(ISNUMBER(H95),IF(C95="男",IF(H95&lt;24.8,120,IF(H95&lt;=28,120-(H95-24.8)*6.25,IF(H95&lt;=40,100-(5/0.6)*(H95-28),0))),IF(H95&lt;30.4,120,IF(H95&lt;=33.6,120-(H95-30.4)*6.25,IF(H95&lt;45.6,100-(5/0.6)*(H95-33.6),0)))),IF(C95="男",IF((LEFT(H95,1)*60+RIGHT(H95,2))&lt;187,120,IF((LEFT(H95,1)*60+RIGHT(H95,2))&lt;=215,120-((LEFT(H95,1)*60+RIGHT(H95,2))-187)*(5/7),IF((LEFT(H95,1)*60+RIGHT(H95,2))&lt;=315,100-(5/5)*((LEFT(H95,1)*60+RIGHT(H95,2))-215),0))),IF((LEFT(H95,1)*60+RIGHT(H95,2))&lt;172,120,IF((LEFT(H95,1)*60+RIGHT(H95,2))&lt;=200,120-((LEFT(H95,1)*60+RIGHT(H95,2))-172)*(5/7),IF((LEFT(H95,1)*60+RIGHT(H95,2))&lt;300,100-(5/5)*((LEFT(H95,1)*60+RIGHT(H95,2))-200),0)))))),IF(ISBLANK(H95),0,IF(AND(C95="男",G95="引体向上"),IF(H95&gt;=19,120,IF(H95&gt;=11,120-(19-H95)*2.5,IF(H95&gt;=7,100-(11-H95)*5,IF(H95&gt;=1,80-(7-H95)*10,0)))),IF(G95="跳绳",IF(H95&gt;=224,120,IF(H95&gt;=164,120-(5/15)*(224-H95),IF(4&lt;=H95,100-(164-H95)*(5/8),0))),IF(OR(G95="仰卧起坐",G95="仰卧"),IF(H95&gt;=60,120,IF(H95&gt;=40,120-(60-H95),IF(H95&gt;=2,100-(40-H95)*2.5,0))),IF(AND(G95="篮球",C95="男"),IF(H95&lt;=0,0,IF(H95&lt;=14,120,IF(H95&lt;=24,120-(H95-14)*2,IF(H95&lt;=64,100-(H95-24)*2.5,0)))),IF(AND(G95="篮球",C95="女"),IF(H95&lt;=0,0,IF(H95&lt;=18,120,IF(H95&lt;=28,120-(H95-18)*2,IF(H95&lt;=68,100-(H95-28)*2.5,0)))),IF(AND(G95="实心球",C95="男"),IF(H95&gt;=12.6,120,IF(H95&gt;=9.4,120-(12.6-H95)*6.25,IF(5.4&lt;=H95,100-(9.4-H95)*25,0))),IF(AND(G95="实心球",C95="女"),IF(H95&gt;9.6,120,IF(6.4&lt;=H95,120-(9.6-H95)*6.25,IF(H95&gt;=3.4,100-(6.4-H95)*(5/0.15),0))),IF(AND(C95="男",G95="立定跳远"),IF(H95&gt;=2.75,120,IF(H95&gt;2.35,120-(2.75-H95)*50,IF(H95&gt;1.75,100-(2.35-H95)*(5/0.03),0))),IF(AND(C95="女",G95="立定跳远"),IF(H95&gt;=2.27,120,IF(H95&gt;=1.87,120-(2.27-H95)*50,IF(H95&gt;=1.27,100-(1.87-H95)*(5/0.03),0))),IF(C95="男",“男生”,女生))))))))))))</f>
        <v>0</v>
      </c>
      <c r="J95" s="23" t="e">
        <f t="shared" si="1"/>
        <v>#N/A</v>
      </c>
    </row>
    <row r="96" spans="1:10">
      <c r="A96" s="20">
        <v>94</v>
      </c>
      <c r="B96" s="20"/>
      <c r="C96" s="32"/>
      <c r="D96" s="32"/>
      <c r="E96" s="29"/>
      <c r="F96" s="26" t="e" cm="1">
        <f t="array" ref="F96">IF(C96="男",_xlfn.IFS(OR(D96=200,D96="200米"),_xlfn.IFS(E96&lt;=26.4,120,E96&lt;=28,120-(E96-26.4)*(5/0.8),E96&lt;=41.2,110-(E96-28)*(5/0.6),E96&gt;41.2,0),OR(D96=1000,D96="1000米"),_xlfn.IFS(LEFT(E96,1)*60+RIGHT(E96,2)&lt;=201,120,LEFT(E96,1)*60+RIGHT(E96,2)&lt;=215,120-((LEFT(E96,1)*60+RIGHT(E96,2)-201))*(5/7),(LEFT(E96,1)*60+RIGHT(E96,2)&lt;=325),110-((LEFT(E96,1)*60+RIGHT(E96,2)-215)*(5/5)),(LEFT(E96,1)*60+RIGHT(E96,2)&gt;325),0)),_xlfn.IFS(OR(D96=200,D96="200米"),_xlfn.IFS(E96&lt;=32,120,E96&lt;=33.6,120-(E96-32)*(5/0.8),E96&lt;=46.8,110-(E96-33.6)*(5/0.6),E96&gt;46.8,0),OR(D96=800,D96="800米"),_xlfn.IFS(LEFT(E96,1)*60+RIGHT(E96,2)&lt;=186,120,LEFT(E96,1)*60+RIGHT(E96,2)&lt;=200,120-((LEFT(E96,1)*60+RIGHT(E96,2)-186))*(5/7),(LEFT(E96,1)*60+RIGHT(E96,2)&lt;=310),110-((LEFT(E96,1)*60+RIGHT(E96,2)-200)*(5/5)),(LEFT(E96,1)*60+RIGHT(E96,2)&gt;310),0)))</f>
        <v>#N/A</v>
      </c>
      <c r="G96" s="20"/>
      <c r="H96" s="30"/>
      <c r="I96" s="31">
        <f>IF(ISNUMBER(G96),IF(ISBLANK(H96),0,IF(ISNUMBER(H96),IF(C96="男",IF(H96&lt;24.8,120,IF(H96&lt;=28,120-(H96-24.8)*6.25,IF(H96&lt;=40,100-(5/0.6)*(H96-28),0))),IF(H96&lt;30.4,120,IF(H96&lt;=33.6,120-(H96-30.4)*6.25,IF(H96&lt;45.6,100-(5/0.6)*(H96-33.6),0)))),IF(C96="男",IF((LEFT(H96,1)*60+RIGHT(H96,2))&lt;187,120,IF((LEFT(H96,1)*60+RIGHT(H96,2))&lt;=215,120-((LEFT(H96,1)*60+RIGHT(H96,2))-187)*(5/7),IF((LEFT(H96,1)*60+RIGHT(H96,2))&lt;=315,100-(5/5)*((LEFT(H96,1)*60+RIGHT(H96,2))-215),0))),IF((LEFT(H96,1)*60+RIGHT(H96,2))&lt;172,120,IF((LEFT(H96,1)*60+RIGHT(H96,2))&lt;=200,120-((LEFT(H96,1)*60+RIGHT(H96,2))-172)*(5/7),IF((LEFT(H96,1)*60+RIGHT(H96,2))&lt;300,100-(5/5)*((LEFT(H96,1)*60+RIGHT(H96,2))-200),0)))))),IF(ISBLANK(H96),0,IF(AND(C96="男",G96="引体向上"),IF(H96&gt;=19,120,IF(H96&gt;=11,120-(19-H96)*2.5,IF(H96&gt;=7,100-(11-H96)*5,IF(H96&gt;=1,80-(7-H96)*10,0)))),IF(G96="跳绳",IF(H96&gt;=224,120,IF(H96&gt;=164,120-(5/15)*(224-H96),IF(4&lt;=H96,100-(164-H96)*(5/8),0))),IF(OR(G96="仰卧起坐",G96="仰卧"),IF(H96&gt;=60,120,IF(H96&gt;=40,120-(60-H96),IF(H96&gt;=2,100-(40-H96)*2.5,0))),IF(AND(G96="篮球",C96="男"),IF(H96&lt;=0,0,IF(H96&lt;=14,120,IF(H96&lt;=24,120-(H96-14)*2,IF(H96&lt;=64,100-(H96-24)*2.5,0)))),IF(AND(G96="篮球",C96="女"),IF(H96&lt;=0,0,IF(H96&lt;=18,120,IF(H96&lt;=28,120-(H96-18)*2,IF(H96&lt;=68,100-(H96-28)*2.5,0)))),IF(AND(G96="实心球",C96="男"),IF(H96&gt;=12.6,120,IF(H96&gt;=9.4,120-(12.6-H96)*6.25,IF(5.4&lt;=H96,100-(9.4-H96)*25,0))),IF(AND(G96="实心球",C96="女"),IF(H96&gt;9.6,120,IF(6.4&lt;=H96,120-(9.6-H96)*6.25,IF(H96&gt;=3.4,100-(6.4-H96)*(5/0.15),0))),IF(AND(C96="男",G96="立定跳远"),IF(H96&gt;=2.75,120,IF(H96&gt;2.35,120-(2.75-H96)*50,IF(H96&gt;1.75,100-(2.35-H96)*(5/0.03),0))),IF(AND(C96="女",G96="立定跳远"),IF(H96&gt;=2.27,120,IF(H96&gt;=1.87,120-(2.27-H96)*50,IF(H96&gt;=1.27,100-(1.87-H96)*(5/0.03),0))),IF(C96="男",“男生”,女生))))))))))))</f>
        <v>0</v>
      </c>
      <c r="J96" s="23" t="e">
        <f t="shared" si="1"/>
        <v>#N/A</v>
      </c>
    </row>
    <row r="97" spans="1:10">
      <c r="A97" s="20">
        <v>95</v>
      </c>
      <c r="B97" s="20"/>
      <c r="C97" s="32"/>
      <c r="D97" s="32"/>
      <c r="E97" s="29"/>
      <c r="F97" s="26" t="e" cm="1">
        <f t="array" ref="F97">IF(C97="男",_xlfn.IFS(OR(D97=200,D97="200米"),_xlfn.IFS(E97&lt;=26.4,120,E97&lt;=28,120-(E97-26.4)*(5/0.8),E97&lt;=41.2,110-(E97-28)*(5/0.6),E97&gt;41.2,0),OR(D97=1000,D97="1000米"),_xlfn.IFS(LEFT(E97,1)*60+RIGHT(E97,2)&lt;=201,120,LEFT(E97,1)*60+RIGHT(E97,2)&lt;=215,120-((LEFT(E97,1)*60+RIGHT(E97,2)-201))*(5/7),(LEFT(E97,1)*60+RIGHT(E97,2)&lt;=325),110-((LEFT(E97,1)*60+RIGHT(E97,2)-215)*(5/5)),(LEFT(E97,1)*60+RIGHT(E97,2)&gt;325),0)),_xlfn.IFS(OR(D97=200,D97="200米"),_xlfn.IFS(E97&lt;=32,120,E97&lt;=33.6,120-(E97-32)*(5/0.8),E97&lt;=46.8,110-(E97-33.6)*(5/0.6),E97&gt;46.8,0),OR(D97=800,D97="800米"),_xlfn.IFS(LEFT(E97,1)*60+RIGHT(E97,2)&lt;=186,120,LEFT(E97,1)*60+RIGHT(E97,2)&lt;=200,120-((LEFT(E97,1)*60+RIGHT(E97,2)-186))*(5/7),(LEFT(E97,1)*60+RIGHT(E97,2)&lt;=310),110-((LEFT(E97,1)*60+RIGHT(E97,2)-200)*(5/5)),(LEFT(E97,1)*60+RIGHT(E97,2)&gt;310),0)))</f>
        <v>#N/A</v>
      </c>
      <c r="G97" s="20"/>
      <c r="H97" s="30"/>
      <c r="I97" s="31">
        <f>IF(ISNUMBER(G97),IF(ISBLANK(H97),0,IF(ISNUMBER(H97),IF(C97="男",IF(H97&lt;24.8,120,IF(H97&lt;=28,120-(H97-24.8)*6.25,IF(H97&lt;=40,100-(5/0.6)*(H97-28),0))),IF(H97&lt;30.4,120,IF(H97&lt;=33.6,120-(H97-30.4)*6.25,IF(H97&lt;45.6,100-(5/0.6)*(H97-33.6),0)))),IF(C97="男",IF((LEFT(H97,1)*60+RIGHT(H97,2))&lt;187,120,IF((LEFT(H97,1)*60+RIGHT(H97,2))&lt;=215,120-((LEFT(H97,1)*60+RIGHT(H97,2))-187)*(5/7),IF((LEFT(H97,1)*60+RIGHT(H97,2))&lt;=315,100-(5/5)*((LEFT(H97,1)*60+RIGHT(H97,2))-215),0))),IF((LEFT(H97,1)*60+RIGHT(H97,2))&lt;172,120,IF((LEFT(H97,1)*60+RIGHT(H97,2))&lt;=200,120-((LEFT(H97,1)*60+RIGHT(H97,2))-172)*(5/7),IF((LEFT(H97,1)*60+RIGHT(H97,2))&lt;300,100-(5/5)*((LEFT(H97,1)*60+RIGHT(H97,2))-200),0)))))),IF(ISBLANK(H97),0,IF(AND(C97="男",G97="引体向上"),IF(H97&gt;=19,120,IF(H97&gt;=11,120-(19-H97)*2.5,IF(H97&gt;=7,100-(11-H97)*5,IF(H97&gt;=1,80-(7-H97)*10,0)))),IF(G97="跳绳",IF(H97&gt;=224,120,IF(H97&gt;=164,120-(5/15)*(224-H97),IF(4&lt;=H97,100-(164-H97)*(5/8),0))),IF(OR(G97="仰卧起坐",G97="仰卧"),IF(H97&gt;=60,120,IF(H97&gt;=40,120-(60-H97),IF(H97&gt;=2,100-(40-H97)*2.5,0))),IF(AND(G97="篮球",C97="男"),IF(H97&lt;=0,0,IF(H97&lt;=14,120,IF(H97&lt;=24,120-(H97-14)*2,IF(H97&lt;=64,100-(H97-24)*2.5,0)))),IF(AND(G97="篮球",C97="女"),IF(H97&lt;=0,0,IF(H97&lt;=18,120,IF(H97&lt;=28,120-(H97-18)*2,IF(H97&lt;=68,100-(H97-28)*2.5,0)))),IF(AND(G97="实心球",C97="男"),IF(H97&gt;=12.6,120,IF(H97&gt;=9.4,120-(12.6-H97)*6.25,IF(5.4&lt;=H97,100-(9.4-H97)*25,0))),IF(AND(G97="实心球",C97="女"),IF(H97&gt;9.6,120,IF(6.4&lt;=H97,120-(9.6-H97)*6.25,IF(H97&gt;=3.4,100-(6.4-H97)*(5/0.15),0))),IF(AND(C97="男",G97="立定跳远"),IF(H97&gt;=2.75,120,IF(H97&gt;2.35,120-(2.75-H97)*50,IF(H97&gt;1.75,100-(2.35-H97)*(5/0.03),0))),IF(AND(C97="女",G97="立定跳远"),IF(H97&gt;=2.27,120,IF(H97&gt;=1.87,120-(2.27-H97)*50,IF(H97&gt;=1.27,100-(1.87-H97)*(5/0.03),0))),IF(C97="男",“男生”,女生))))))))))))</f>
        <v>0</v>
      </c>
      <c r="J97" s="23" t="e">
        <f t="shared" si="1"/>
        <v>#N/A</v>
      </c>
    </row>
    <row r="98" spans="1:10">
      <c r="A98" s="20">
        <v>96</v>
      </c>
      <c r="B98" s="20"/>
      <c r="C98" s="32"/>
      <c r="D98" s="32"/>
      <c r="E98" s="29"/>
      <c r="F98" s="26" t="e" cm="1">
        <f t="array" ref="F98">IF(C98="男",_xlfn.IFS(OR(D98=200,D98="200米"),_xlfn.IFS(E98&lt;=26.4,120,E98&lt;=28,120-(E98-26.4)*(5/0.8),E98&lt;=41.2,110-(E98-28)*(5/0.6),E98&gt;41.2,0),OR(D98=1000,D98="1000米"),_xlfn.IFS(LEFT(E98,1)*60+RIGHT(E98,2)&lt;=201,120,LEFT(E98,1)*60+RIGHT(E98,2)&lt;=215,120-((LEFT(E98,1)*60+RIGHT(E98,2)-201))*(5/7),(LEFT(E98,1)*60+RIGHT(E98,2)&lt;=325),110-((LEFT(E98,1)*60+RIGHT(E98,2)-215)*(5/5)),(LEFT(E98,1)*60+RIGHT(E98,2)&gt;325),0)),_xlfn.IFS(OR(D98=200,D98="200米"),_xlfn.IFS(E98&lt;=32,120,E98&lt;=33.6,120-(E98-32)*(5/0.8),E98&lt;=46.8,110-(E98-33.6)*(5/0.6),E98&gt;46.8,0),OR(D98=800,D98="800米"),_xlfn.IFS(LEFT(E98,1)*60+RIGHT(E98,2)&lt;=186,120,LEFT(E98,1)*60+RIGHT(E98,2)&lt;=200,120-((LEFT(E98,1)*60+RIGHT(E98,2)-186))*(5/7),(LEFT(E98,1)*60+RIGHT(E98,2)&lt;=310),110-((LEFT(E98,1)*60+RIGHT(E98,2)-200)*(5/5)),(LEFT(E98,1)*60+RIGHT(E98,2)&gt;310),0)))</f>
        <v>#N/A</v>
      </c>
      <c r="G98" s="20"/>
      <c r="H98" s="30"/>
      <c r="I98" s="31">
        <f>IF(ISNUMBER(G98),IF(ISBLANK(H98),0,IF(ISNUMBER(H98),IF(C98="男",IF(H98&lt;24.8,120,IF(H98&lt;=28,120-(H98-24.8)*6.25,IF(H98&lt;=40,100-(5/0.6)*(H98-28),0))),IF(H98&lt;30.4,120,IF(H98&lt;=33.6,120-(H98-30.4)*6.25,IF(H98&lt;45.6,100-(5/0.6)*(H98-33.6),0)))),IF(C98="男",IF((LEFT(H98,1)*60+RIGHT(H98,2))&lt;187,120,IF((LEFT(H98,1)*60+RIGHT(H98,2))&lt;=215,120-((LEFT(H98,1)*60+RIGHT(H98,2))-187)*(5/7),IF((LEFT(H98,1)*60+RIGHT(H98,2))&lt;=315,100-(5/5)*((LEFT(H98,1)*60+RIGHT(H98,2))-215),0))),IF((LEFT(H98,1)*60+RIGHT(H98,2))&lt;172,120,IF((LEFT(H98,1)*60+RIGHT(H98,2))&lt;=200,120-((LEFT(H98,1)*60+RIGHT(H98,2))-172)*(5/7),IF((LEFT(H98,1)*60+RIGHT(H98,2))&lt;300,100-(5/5)*((LEFT(H98,1)*60+RIGHT(H98,2))-200),0)))))),IF(ISBLANK(H98),0,IF(AND(C98="男",G98="引体向上"),IF(H98&gt;=19,120,IF(H98&gt;=11,120-(19-H98)*2.5,IF(H98&gt;=7,100-(11-H98)*5,IF(H98&gt;=1,80-(7-H98)*10,0)))),IF(G98="跳绳",IF(H98&gt;=224,120,IF(H98&gt;=164,120-(5/15)*(224-H98),IF(4&lt;=H98,100-(164-H98)*(5/8),0))),IF(OR(G98="仰卧起坐",G98="仰卧"),IF(H98&gt;=60,120,IF(H98&gt;=40,120-(60-H98),IF(H98&gt;=2,100-(40-H98)*2.5,0))),IF(AND(G98="篮球",C98="男"),IF(H98&lt;=0,0,IF(H98&lt;=14,120,IF(H98&lt;=24,120-(H98-14)*2,IF(H98&lt;=64,100-(H98-24)*2.5,0)))),IF(AND(G98="篮球",C98="女"),IF(H98&lt;=0,0,IF(H98&lt;=18,120,IF(H98&lt;=28,120-(H98-18)*2,IF(H98&lt;=68,100-(H98-28)*2.5,0)))),IF(AND(G98="实心球",C98="男"),IF(H98&gt;=12.6,120,IF(H98&gt;=9.4,120-(12.6-H98)*6.25,IF(5.4&lt;=H98,100-(9.4-H98)*25,0))),IF(AND(G98="实心球",C98="女"),IF(H98&gt;9.6,120,IF(6.4&lt;=H98,120-(9.6-H98)*6.25,IF(H98&gt;=3.4,100-(6.4-H98)*(5/0.15),0))),IF(AND(C98="男",G98="立定跳远"),IF(H98&gt;=2.75,120,IF(H98&gt;2.35,120-(2.75-H98)*50,IF(H98&gt;1.75,100-(2.35-H98)*(5/0.03),0))),IF(AND(C98="女",G98="立定跳远"),IF(H98&gt;=2.27,120,IF(H98&gt;=1.87,120-(2.27-H98)*50,IF(H98&gt;=1.27,100-(1.87-H98)*(5/0.03),0))),IF(C98="男",“男生”,女生))))))))))))</f>
        <v>0</v>
      </c>
      <c r="J98" s="23" t="e">
        <f t="shared" si="1"/>
        <v>#N/A</v>
      </c>
    </row>
    <row r="99" spans="1:10">
      <c r="A99" s="20">
        <v>97</v>
      </c>
      <c r="B99" s="20"/>
      <c r="C99" s="32"/>
      <c r="D99" s="32"/>
      <c r="E99" s="29"/>
      <c r="F99" s="26" t="e" cm="1">
        <f t="array" ref="F99">IF(C99="男",_xlfn.IFS(OR(D99=200,D99="200米"),_xlfn.IFS(E99&lt;=26.4,120,E99&lt;=28,120-(E99-26.4)*(5/0.8),E99&lt;=41.2,110-(E99-28)*(5/0.6),E99&gt;41.2,0),OR(D99=1000,D99="1000米"),_xlfn.IFS(LEFT(E99,1)*60+RIGHT(E99,2)&lt;=201,120,LEFT(E99,1)*60+RIGHT(E99,2)&lt;=215,120-((LEFT(E99,1)*60+RIGHT(E99,2)-201))*(5/7),(LEFT(E99,1)*60+RIGHT(E99,2)&lt;=325),110-((LEFT(E99,1)*60+RIGHT(E99,2)-215)*(5/5)),(LEFT(E99,1)*60+RIGHT(E99,2)&gt;325),0)),_xlfn.IFS(OR(D99=200,D99="200米"),_xlfn.IFS(E99&lt;=32,120,E99&lt;=33.6,120-(E99-32)*(5/0.8),E99&lt;=46.8,110-(E99-33.6)*(5/0.6),E99&gt;46.8,0),OR(D99=800,D99="800米"),_xlfn.IFS(LEFT(E99,1)*60+RIGHT(E99,2)&lt;=186,120,LEFT(E99,1)*60+RIGHT(E99,2)&lt;=200,120-((LEFT(E99,1)*60+RIGHT(E99,2)-186))*(5/7),(LEFT(E99,1)*60+RIGHT(E99,2)&lt;=310),110-((LEFT(E99,1)*60+RIGHT(E99,2)-200)*(5/5)),(LEFT(E99,1)*60+RIGHT(E99,2)&gt;310),0)))</f>
        <v>#N/A</v>
      </c>
      <c r="G99" s="20"/>
      <c r="H99" s="30"/>
      <c r="I99" s="31">
        <f>IF(ISNUMBER(G99),IF(ISBLANK(H99),0,IF(ISNUMBER(H99),IF(C99="男",IF(H99&lt;24.8,120,IF(H99&lt;=28,120-(H99-24.8)*6.25,IF(H99&lt;=40,100-(5/0.6)*(H99-28),0))),IF(H99&lt;30.4,120,IF(H99&lt;=33.6,120-(H99-30.4)*6.25,IF(H99&lt;45.6,100-(5/0.6)*(H99-33.6),0)))),IF(C99="男",IF((LEFT(H99,1)*60+RIGHT(H99,2))&lt;187,120,IF((LEFT(H99,1)*60+RIGHT(H99,2))&lt;=215,120-((LEFT(H99,1)*60+RIGHT(H99,2))-187)*(5/7),IF((LEFT(H99,1)*60+RIGHT(H99,2))&lt;=315,100-(5/5)*((LEFT(H99,1)*60+RIGHT(H99,2))-215),0))),IF((LEFT(H99,1)*60+RIGHT(H99,2))&lt;172,120,IF((LEFT(H99,1)*60+RIGHT(H99,2))&lt;=200,120-((LEFT(H99,1)*60+RIGHT(H99,2))-172)*(5/7),IF((LEFT(H99,1)*60+RIGHT(H99,2))&lt;300,100-(5/5)*((LEFT(H99,1)*60+RIGHT(H99,2))-200),0)))))),IF(ISBLANK(H99),0,IF(AND(C99="男",G99="引体向上"),IF(H99&gt;=19,120,IF(H99&gt;=11,120-(19-H99)*2.5,IF(H99&gt;=7,100-(11-H99)*5,IF(H99&gt;=1,80-(7-H99)*10,0)))),IF(G99="跳绳",IF(H99&gt;=224,120,IF(H99&gt;=164,120-(5/15)*(224-H99),IF(4&lt;=H99,100-(164-H99)*(5/8),0))),IF(OR(G99="仰卧起坐",G99="仰卧"),IF(H99&gt;=60,120,IF(H99&gt;=40,120-(60-H99),IF(H99&gt;=2,100-(40-H99)*2.5,0))),IF(AND(G99="篮球",C99="男"),IF(H99&lt;=0,0,IF(H99&lt;=14,120,IF(H99&lt;=24,120-(H99-14)*2,IF(H99&lt;=64,100-(H99-24)*2.5,0)))),IF(AND(G99="篮球",C99="女"),IF(H99&lt;=0,0,IF(H99&lt;=18,120,IF(H99&lt;=28,120-(H99-18)*2,IF(H99&lt;=68,100-(H99-28)*2.5,0)))),IF(AND(G99="实心球",C99="男"),IF(H99&gt;=12.6,120,IF(H99&gt;=9.4,120-(12.6-H99)*6.25,IF(5.4&lt;=H99,100-(9.4-H99)*25,0))),IF(AND(G99="实心球",C99="女"),IF(H99&gt;9.6,120,IF(6.4&lt;=H99,120-(9.6-H99)*6.25,IF(H99&gt;=3.4,100-(6.4-H99)*(5/0.15),0))),IF(AND(C99="男",G99="立定跳远"),IF(H99&gt;=2.75,120,IF(H99&gt;2.35,120-(2.75-H99)*50,IF(H99&gt;1.75,100-(2.35-H99)*(5/0.03),0))),IF(AND(C99="女",G99="立定跳远"),IF(H99&gt;=2.27,120,IF(H99&gt;=1.87,120-(2.27-H99)*50,IF(H99&gt;=1.27,100-(1.87-H99)*(5/0.03),0))),IF(C99="男",“男生”,女生))))))))))))</f>
        <v>0</v>
      </c>
      <c r="J99" s="23" t="e">
        <f t="shared" si="1"/>
        <v>#N/A</v>
      </c>
    </row>
    <row r="100" spans="1:10">
      <c r="A100" s="20">
        <v>98</v>
      </c>
      <c r="B100" s="20"/>
      <c r="C100" s="32"/>
      <c r="D100" s="32"/>
      <c r="E100" s="29"/>
      <c r="F100" s="26" t="e" cm="1">
        <f t="array" ref="F100">IF(C100="男",_xlfn.IFS(OR(D100=200,D100="200米"),_xlfn.IFS(E100&lt;=26.4,120,E100&lt;=28,120-(E100-26.4)*(5/0.8),E100&lt;=41.2,110-(E100-28)*(5/0.6),E100&gt;41.2,0),OR(D100=1000,D100="1000米"),_xlfn.IFS(LEFT(E100,1)*60+RIGHT(E100,2)&lt;=201,120,LEFT(E100,1)*60+RIGHT(E100,2)&lt;=215,120-((LEFT(E100,1)*60+RIGHT(E100,2)-201))*(5/7),(LEFT(E100,1)*60+RIGHT(E100,2)&lt;=325),110-((LEFT(E100,1)*60+RIGHT(E100,2)-215)*(5/5)),(LEFT(E100,1)*60+RIGHT(E100,2)&gt;325),0)),_xlfn.IFS(OR(D100=200,D100="200米"),_xlfn.IFS(E100&lt;=32,120,E100&lt;=33.6,120-(E100-32)*(5/0.8),E100&lt;=46.8,110-(E100-33.6)*(5/0.6),E100&gt;46.8,0),OR(D100=800,D100="800米"),_xlfn.IFS(LEFT(E100,1)*60+RIGHT(E100,2)&lt;=186,120,LEFT(E100,1)*60+RIGHT(E100,2)&lt;=200,120-((LEFT(E100,1)*60+RIGHT(E100,2)-186))*(5/7),(LEFT(E100,1)*60+RIGHT(E100,2)&lt;=310),110-((LEFT(E100,1)*60+RIGHT(E100,2)-200)*(5/5)),(LEFT(E100,1)*60+RIGHT(E100,2)&gt;310),0)))</f>
        <v>#N/A</v>
      </c>
      <c r="G100" s="20"/>
      <c r="H100" s="30"/>
      <c r="I100" s="31">
        <f>IF(ISNUMBER(G100),IF(ISBLANK(H100),0,IF(ISNUMBER(H100),IF(C100="男",IF(H100&lt;24.8,120,IF(H100&lt;=28,120-(H100-24.8)*6.25,IF(H100&lt;=40,100-(5/0.6)*(H100-28),0))),IF(H100&lt;30.4,120,IF(H100&lt;=33.6,120-(H100-30.4)*6.25,IF(H100&lt;45.6,100-(5/0.6)*(H100-33.6),0)))),IF(C100="男",IF((LEFT(H100,1)*60+RIGHT(H100,2))&lt;187,120,IF((LEFT(H100,1)*60+RIGHT(H100,2))&lt;=215,120-((LEFT(H100,1)*60+RIGHT(H100,2))-187)*(5/7),IF((LEFT(H100,1)*60+RIGHT(H100,2))&lt;=315,100-(5/5)*((LEFT(H100,1)*60+RIGHT(H100,2))-215),0))),IF((LEFT(H100,1)*60+RIGHT(H100,2))&lt;172,120,IF((LEFT(H100,1)*60+RIGHT(H100,2))&lt;=200,120-((LEFT(H100,1)*60+RIGHT(H100,2))-172)*(5/7),IF((LEFT(H100,1)*60+RIGHT(H100,2))&lt;300,100-(5/5)*((LEFT(H100,1)*60+RIGHT(H100,2))-200),0)))))),IF(ISBLANK(H100),0,IF(AND(C100="男",G100="引体向上"),IF(H100&gt;=19,120,IF(H100&gt;=11,120-(19-H100)*2.5,IF(H100&gt;=7,100-(11-H100)*5,IF(H100&gt;=1,80-(7-H100)*10,0)))),IF(G100="跳绳",IF(H100&gt;=224,120,IF(H100&gt;=164,120-(5/15)*(224-H100),IF(4&lt;=H100,100-(164-H100)*(5/8),0))),IF(OR(G100="仰卧起坐",G100="仰卧"),IF(H100&gt;=60,120,IF(H100&gt;=40,120-(60-H100),IF(H100&gt;=2,100-(40-H100)*2.5,0))),IF(AND(G100="篮球",C100="男"),IF(H100&lt;=0,0,IF(H100&lt;=14,120,IF(H100&lt;=24,120-(H100-14)*2,IF(H100&lt;=64,100-(H100-24)*2.5,0)))),IF(AND(G100="篮球",C100="女"),IF(H100&lt;=0,0,IF(H100&lt;=18,120,IF(H100&lt;=28,120-(H100-18)*2,IF(H100&lt;=68,100-(H100-28)*2.5,0)))),IF(AND(G100="实心球",C100="男"),IF(H100&gt;=12.6,120,IF(H100&gt;=9.4,120-(12.6-H100)*6.25,IF(5.4&lt;=H100,100-(9.4-H100)*25,0))),IF(AND(G100="实心球",C100="女"),IF(H100&gt;9.6,120,IF(6.4&lt;=H100,120-(9.6-H100)*6.25,IF(H100&gt;=3.4,100-(6.4-H100)*(5/0.15),0))),IF(AND(C100="男",G100="立定跳远"),IF(H100&gt;=2.75,120,IF(H100&gt;2.35,120-(2.75-H100)*50,IF(H100&gt;1.75,100-(2.35-H100)*(5/0.03),0))),IF(AND(C100="女",G100="立定跳远"),IF(H100&gt;=2.27,120,IF(H100&gt;=1.87,120-(2.27-H100)*50,IF(H100&gt;=1.27,100-(1.87-H100)*(5/0.03),0))),IF(C100="男",“男生”,女生))))))))))))</f>
        <v>0</v>
      </c>
      <c r="J100" s="23" t="e">
        <f t="shared" si="1"/>
        <v>#N/A</v>
      </c>
    </row>
    <row r="101" spans="1:10">
      <c r="A101" s="20">
        <v>99</v>
      </c>
      <c r="B101" s="20"/>
      <c r="C101" s="32"/>
      <c r="D101" s="32"/>
      <c r="E101" s="29"/>
      <c r="F101" s="26" t="e" cm="1">
        <f t="array" ref="F101">IF(C101="男",_xlfn.IFS(OR(D101=200,D101="200米"),_xlfn.IFS(E101&lt;=26.4,120,E101&lt;=28,120-(E101-26.4)*(5/0.8),E101&lt;=41.2,110-(E101-28)*(5/0.6),E101&gt;41.2,0),OR(D101=1000,D101="1000米"),_xlfn.IFS(LEFT(E101,1)*60+RIGHT(E101,2)&lt;=201,120,LEFT(E101,1)*60+RIGHT(E101,2)&lt;=215,120-((LEFT(E101,1)*60+RIGHT(E101,2)-201))*(5/7),(LEFT(E101,1)*60+RIGHT(E101,2)&lt;=325),110-((LEFT(E101,1)*60+RIGHT(E101,2)-215)*(5/5)),(LEFT(E101,1)*60+RIGHT(E101,2)&gt;325),0)),_xlfn.IFS(OR(D101=200,D101="200米"),_xlfn.IFS(E101&lt;=32,120,E101&lt;=33.6,120-(E101-32)*(5/0.8),E101&lt;=46.8,110-(E101-33.6)*(5/0.6),E101&gt;46.8,0),OR(D101=800,D101="800米"),_xlfn.IFS(LEFT(E101,1)*60+RIGHT(E101,2)&lt;=186,120,LEFT(E101,1)*60+RIGHT(E101,2)&lt;=200,120-((LEFT(E101,1)*60+RIGHT(E101,2)-186))*(5/7),(LEFT(E101,1)*60+RIGHT(E101,2)&lt;=310),110-((LEFT(E101,1)*60+RIGHT(E101,2)-200)*(5/5)),(LEFT(E101,1)*60+RIGHT(E101,2)&gt;310),0)))</f>
        <v>#N/A</v>
      </c>
      <c r="G101" s="20"/>
      <c r="H101" s="30"/>
      <c r="I101" s="31">
        <f>IF(ISNUMBER(G101),IF(ISBLANK(H101),0,IF(ISNUMBER(H101),IF(C101="男",IF(H101&lt;24.8,120,IF(H101&lt;=28,120-(H101-24.8)*6.25,IF(H101&lt;=40,100-(5/0.6)*(H101-28),0))),IF(H101&lt;30.4,120,IF(H101&lt;=33.6,120-(H101-30.4)*6.25,IF(H101&lt;45.6,100-(5/0.6)*(H101-33.6),0)))),IF(C101="男",IF((LEFT(H101,1)*60+RIGHT(H101,2))&lt;187,120,IF((LEFT(H101,1)*60+RIGHT(H101,2))&lt;=215,120-((LEFT(H101,1)*60+RIGHT(H101,2))-187)*(5/7),IF((LEFT(H101,1)*60+RIGHT(H101,2))&lt;=315,100-(5/5)*((LEFT(H101,1)*60+RIGHT(H101,2))-215),0))),IF((LEFT(H101,1)*60+RIGHT(H101,2))&lt;172,120,IF((LEFT(H101,1)*60+RIGHT(H101,2))&lt;=200,120-((LEFT(H101,1)*60+RIGHT(H101,2))-172)*(5/7),IF((LEFT(H101,1)*60+RIGHT(H101,2))&lt;300,100-(5/5)*((LEFT(H101,1)*60+RIGHT(H101,2))-200),0)))))),IF(ISBLANK(H101),0,IF(AND(C101="男",G101="引体向上"),IF(H101&gt;=19,120,IF(H101&gt;=11,120-(19-H101)*2.5,IF(H101&gt;=7,100-(11-H101)*5,IF(H101&gt;=1,80-(7-H101)*10,0)))),IF(G101="跳绳",IF(H101&gt;=224,120,IF(H101&gt;=164,120-(5/15)*(224-H101),IF(4&lt;=H101,100-(164-H101)*(5/8),0))),IF(OR(G101="仰卧起坐",G101="仰卧"),IF(H101&gt;=60,120,IF(H101&gt;=40,120-(60-H101),IF(H101&gt;=2,100-(40-H101)*2.5,0))),IF(AND(G101="篮球",C101="男"),IF(H101&lt;=0,0,IF(H101&lt;=14,120,IF(H101&lt;=24,120-(H101-14)*2,IF(H101&lt;=64,100-(H101-24)*2.5,0)))),IF(AND(G101="篮球",C101="女"),IF(H101&lt;=0,0,IF(H101&lt;=18,120,IF(H101&lt;=28,120-(H101-18)*2,IF(H101&lt;=68,100-(H101-28)*2.5,0)))),IF(AND(G101="实心球",C101="男"),IF(H101&gt;=12.6,120,IF(H101&gt;=9.4,120-(12.6-H101)*6.25,IF(5.4&lt;=H101,100-(9.4-H101)*25,0))),IF(AND(G101="实心球",C101="女"),IF(H101&gt;9.6,120,IF(6.4&lt;=H101,120-(9.6-H101)*6.25,IF(H101&gt;=3.4,100-(6.4-H101)*(5/0.15),0))),IF(AND(C101="男",G101="立定跳远"),IF(H101&gt;=2.75,120,IF(H101&gt;2.35,120-(2.75-H101)*50,IF(H101&gt;1.75,100-(2.35-H101)*(5/0.03),0))),IF(AND(C101="女",G101="立定跳远"),IF(H101&gt;=2.27,120,IF(H101&gt;=1.87,120-(2.27-H101)*50,IF(H101&gt;=1.27,100-(1.87-H101)*(5/0.03),0))),IF(C101="男",“男生”,女生))))))))))))</f>
        <v>0</v>
      </c>
      <c r="J101" s="23" t="e">
        <f t="shared" si="1"/>
        <v>#N/A</v>
      </c>
    </row>
    <row r="102" spans="1:10">
      <c r="A102" s="20">
        <v>100</v>
      </c>
      <c r="B102" s="20"/>
      <c r="C102" s="32"/>
      <c r="D102" s="32"/>
      <c r="E102" s="29"/>
      <c r="F102" s="26" t="e" cm="1">
        <f t="array" ref="F102">IF(C102="男",_xlfn.IFS(OR(D102=200,D102="200米"),_xlfn.IFS(E102&lt;=26.4,120,E102&lt;=28,120-(E102-26.4)*(5/0.8),E102&lt;=41.2,110-(E102-28)*(5/0.6),E102&gt;41.2,0),OR(D102=1000,D102="1000米"),_xlfn.IFS(LEFT(E102,1)*60+RIGHT(E102,2)&lt;=201,120,LEFT(E102,1)*60+RIGHT(E102,2)&lt;=215,120-((LEFT(E102,1)*60+RIGHT(E102,2)-201))*(5/7),(LEFT(E102,1)*60+RIGHT(E102,2)&lt;=325),110-((LEFT(E102,1)*60+RIGHT(E102,2)-215)*(5/5)),(LEFT(E102,1)*60+RIGHT(E102,2)&gt;325),0)),_xlfn.IFS(OR(D102=200,D102="200米"),_xlfn.IFS(E102&lt;=32,120,E102&lt;=33.6,120-(E102-32)*(5/0.8),E102&lt;=46.8,110-(E102-33.6)*(5/0.6),E102&gt;46.8,0),OR(D102=800,D102="800米"),_xlfn.IFS(LEFT(E102,1)*60+RIGHT(E102,2)&lt;=186,120,LEFT(E102,1)*60+RIGHT(E102,2)&lt;=200,120-((LEFT(E102,1)*60+RIGHT(E102,2)-186))*(5/7),(LEFT(E102,1)*60+RIGHT(E102,2)&lt;=310),110-((LEFT(E102,1)*60+RIGHT(E102,2)-200)*(5/5)),(LEFT(E102,1)*60+RIGHT(E102,2)&gt;310),0)))</f>
        <v>#N/A</v>
      </c>
      <c r="G102" s="20"/>
      <c r="H102" s="30"/>
      <c r="I102" s="31">
        <f>IF(ISNUMBER(G102),IF(ISBLANK(H102),0,IF(ISNUMBER(H102),IF(C102="男",IF(H102&lt;24.8,120,IF(H102&lt;=28,120-(H102-24.8)*6.25,IF(H102&lt;=40,100-(5/0.6)*(H102-28),0))),IF(H102&lt;30.4,120,IF(H102&lt;=33.6,120-(H102-30.4)*6.25,IF(H102&lt;45.6,100-(5/0.6)*(H102-33.6),0)))),IF(C102="男",IF((LEFT(H102,1)*60+RIGHT(H102,2))&lt;187,120,IF((LEFT(H102,1)*60+RIGHT(H102,2))&lt;=215,120-((LEFT(H102,1)*60+RIGHT(H102,2))-187)*(5/7),IF((LEFT(H102,1)*60+RIGHT(H102,2))&lt;=315,100-(5/5)*((LEFT(H102,1)*60+RIGHT(H102,2))-215),0))),IF((LEFT(H102,1)*60+RIGHT(H102,2))&lt;172,120,IF((LEFT(H102,1)*60+RIGHT(H102,2))&lt;=200,120-((LEFT(H102,1)*60+RIGHT(H102,2))-172)*(5/7),IF((LEFT(H102,1)*60+RIGHT(H102,2))&lt;300,100-(5/5)*((LEFT(H102,1)*60+RIGHT(H102,2))-200),0)))))),IF(ISBLANK(H102),0,IF(AND(C102="男",G102="引体向上"),IF(H102&gt;=19,120,IF(H102&gt;=11,120-(19-H102)*2.5,IF(H102&gt;=7,100-(11-H102)*5,IF(H102&gt;=1,80-(7-H102)*10,0)))),IF(G102="跳绳",IF(H102&gt;=224,120,IF(H102&gt;=164,120-(5/15)*(224-H102),IF(4&lt;=H102,100-(164-H102)*(5/8),0))),IF(OR(G102="仰卧起坐",G102="仰卧"),IF(H102&gt;=60,120,IF(H102&gt;=40,120-(60-H102),IF(H102&gt;=2,100-(40-H102)*2.5,0))),IF(AND(G102="篮球",C102="男"),IF(H102&lt;=0,0,IF(H102&lt;=14,120,IF(H102&lt;=24,120-(H102-14)*2,IF(H102&lt;=64,100-(H102-24)*2.5,0)))),IF(AND(G102="篮球",C102="女"),IF(H102&lt;=0,0,IF(H102&lt;=18,120,IF(H102&lt;=28,120-(H102-18)*2,IF(H102&lt;=68,100-(H102-28)*2.5,0)))),IF(AND(G102="实心球",C102="男"),IF(H102&gt;=12.6,120,IF(H102&gt;=9.4,120-(12.6-H102)*6.25,IF(5.4&lt;=H102,100-(9.4-H102)*25,0))),IF(AND(G102="实心球",C102="女"),IF(H102&gt;9.6,120,IF(6.4&lt;=H102,120-(9.6-H102)*6.25,IF(H102&gt;=3.4,100-(6.4-H102)*(5/0.15),0))),IF(AND(C102="男",G102="立定跳远"),IF(H102&gt;=2.75,120,IF(H102&gt;2.35,120-(2.75-H102)*50,IF(H102&gt;1.75,100-(2.35-H102)*(5/0.03),0))),IF(AND(C102="女",G102="立定跳远"),IF(H102&gt;=2.27,120,IF(H102&gt;=1.87,120-(2.27-H102)*50,IF(H102&gt;=1.27,100-(1.87-H102)*(5/0.03),0))),IF(C102="男",“男生”,女生))))))))))))</f>
        <v>0</v>
      </c>
      <c r="J102" s="23" t="e">
        <f t="shared" si="1"/>
        <v>#N/A</v>
      </c>
    </row>
  </sheetData>
  <sheetProtection algorithmName="SHA-512" hashValue="SbV9nA0+/j4XxKzTR7giJEmnqYrMnjyyfTtt36B5cmeH5ZmA1nnp/tXZ/eZIqYorBuYIhVwSJlf2X59XfPEvPw==" saltValue="Hwhyi+LdlADstLiVX2yfJQ==" spinCount="100000" sheet="1" formatCells="0" formatColumns="0" formatRows="0" insertRows="0" insertColumns="0" deleteColumns="0" deleteRows="0" sort="0" autoFilter="0" pivotTables="0" objects="1"/>
  <protectedRanges>
    <protectedRange sqref="G2:H102" name="区域2"/>
  </protectedRanges>
  <mergeCells count="1">
    <mergeCell ref="A1:J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7" sqref="D7"/>
    </sheetView>
  </sheetViews>
  <sheetFormatPr defaultColWidth="9.23076923076923" defaultRowHeight="16.8" outlineLevelCol="4"/>
  <cols>
    <col min="1" max="5" width="9.23076923076923" style="4"/>
  </cols>
  <sheetData>
    <row r="1" ht="17.55" spans="1:5">
      <c r="A1" s="4" t="s">
        <v>49</v>
      </c>
      <c r="B1" s="4" t="s">
        <v>50</v>
      </c>
      <c r="C1" s="4" t="s">
        <v>51</v>
      </c>
      <c r="D1" s="4" t="s">
        <v>52</v>
      </c>
      <c r="E1" s="4" t="s">
        <v>53</v>
      </c>
    </row>
    <row r="2" ht="17.55" spans="1:5">
      <c r="A2" s="5" t="s">
        <v>54</v>
      </c>
      <c r="B2" s="6" t="s">
        <v>39</v>
      </c>
      <c r="C2" s="7"/>
      <c r="D2" s="8" t="s">
        <v>55</v>
      </c>
      <c r="E2" s="8" t="s">
        <v>56</v>
      </c>
    </row>
    <row r="3" ht="17.55" spans="1:5">
      <c r="A3" s="5"/>
      <c r="B3" s="9" t="s">
        <v>57</v>
      </c>
      <c r="C3" s="10"/>
      <c r="D3" s="8"/>
      <c r="E3" s="8"/>
    </row>
    <row r="4" ht="17.55" spans="1:5">
      <c r="A4" s="5"/>
      <c r="B4" s="10" t="s">
        <v>12</v>
      </c>
      <c r="C4" s="10" t="s">
        <v>15</v>
      </c>
      <c r="D4" s="10" t="s">
        <v>12</v>
      </c>
      <c r="E4" s="10" t="s">
        <v>15</v>
      </c>
    </row>
    <row r="5" ht="17.55" spans="1:5">
      <c r="A5" s="11">
        <v>120</v>
      </c>
      <c r="B5" s="12">
        <v>26.4</v>
      </c>
      <c r="C5" s="12">
        <v>32</v>
      </c>
      <c r="D5" s="13">
        <v>0.139583333333333</v>
      </c>
      <c r="E5" s="13">
        <v>0.129166666666667</v>
      </c>
    </row>
    <row r="6" ht="17.55" spans="1:5">
      <c r="A6" s="11">
        <v>115</v>
      </c>
      <c r="B6" s="12">
        <v>27.2</v>
      </c>
      <c r="C6" s="12">
        <v>32.8</v>
      </c>
      <c r="D6" s="13">
        <v>0.144444444444444</v>
      </c>
      <c r="E6" s="13">
        <v>0.134027777777778</v>
      </c>
    </row>
    <row r="7" ht="17.55" spans="1:5">
      <c r="A7" s="11">
        <v>110</v>
      </c>
      <c r="B7" s="12">
        <v>28</v>
      </c>
      <c r="C7" s="12">
        <v>33.6</v>
      </c>
      <c r="D7" s="13">
        <v>0.149305555555556</v>
      </c>
      <c r="E7" s="13">
        <v>0.138888888888889</v>
      </c>
    </row>
    <row r="8" ht="17.55" spans="1:5">
      <c r="A8" s="11">
        <v>105</v>
      </c>
      <c r="B8" s="12">
        <v>28.6</v>
      </c>
      <c r="C8" s="12">
        <v>34.2</v>
      </c>
      <c r="D8" s="13">
        <v>0.152777777777778</v>
      </c>
      <c r="E8" s="13">
        <v>0.142361111111111</v>
      </c>
    </row>
    <row r="9" ht="17.55" spans="1:5">
      <c r="A9" s="14">
        <v>100</v>
      </c>
      <c r="B9" s="12">
        <v>29.2</v>
      </c>
      <c r="C9" s="12">
        <v>34.8</v>
      </c>
      <c r="D9" s="13">
        <v>0.15625</v>
      </c>
      <c r="E9" s="13">
        <v>0.145833333333333</v>
      </c>
    </row>
    <row r="10" ht="17.55" spans="1:5">
      <c r="A10" s="11">
        <v>95</v>
      </c>
      <c r="B10" s="12">
        <v>29.8</v>
      </c>
      <c r="C10" s="12">
        <v>35.4</v>
      </c>
      <c r="D10" s="13">
        <v>0.159722222222222</v>
      </c>
      <c r="E10" s="13">
        <v>0.149305555555556</v>
      </c>
    </row>
    <row r="11" ht="17.55" spans="1:5">
      <c r="A11" s="11">
        <v>90</v>
      </c>
      <c r="B11" s="12">
        <v>30.4</v>
      </c>
      <c r="C11" s="12">
        <v>36</v>
      </c>
      <c r="D11" s="13">
        <v>0.163194444444444</v>
      </c>
      <c r="E11" s="13">
        <v>0.152777777777778</v>
      </c>
    </row>
    <row r="12" ht="17.55" spans="1:5">
      <c r="A12" s="11">
        <v>85</v>
      </c>
      <c r="B12" s="12">
        <v>31</v>
      </c>
      <c r="C12" s="12">
        <v>36.6</v>
      </c>
      <c r="D12" s="13">
        <v>0.166666666666667</v>
      </c>
      <c r="E12" s="13">
        <v>0.15625</v>
      </c>
    </row>
    <row r="13" ht="17.55" spans="1:5">
      <c r="A13" s="11">
        <v>80</v>
      </c>
      <c r="B13" s="12">
        <v>31.6</v>
      </c>
      <c r="C13" s="12">
        <v>37.2</v>
      </c>
      <c r="D13" s="13">
        <v>0.170138888888889</v>
      </c>
      <c r="E13" s="13">
        <v>0.159722222222222</v>
      </c>
    </row>
    <row r="14" ht="17.55" spans="1:5">
      <c r="A14" s="11">
        <v>75</v>
      </c>
      <c r="B14" s="12">
        <v>32.2</v>
      </c>
      <c r="C14" s="12">
        <v>37.8</v>
      </c>
      <c r="D14" s="13">
        <v>0.173611111111111</v>
      </c>
      <c r="E14" s="13">
        <v>0.163194444444444</v>
      </c>
    </row>
    <row r="15" ht="17.55" spans="1:5">
      <c r="A15" s="11">
        <v>70</v>
      </c>
      <c r="B15" s="12">
        <v>32.8</v>
      </c>
      <c r="C15" s="12">
        <v>38.4</v>
      </c>
      <c r="D15" s="13">
        <v>0.177083333333333</v>
      </c>
      <c r="E15" s="13">
        <v>0.166666666666667</v>
      </c>
    </row>
    <row r="16" ht="17.55" spans="1:5">
      <c r="A16" s="11">
        <v>65</v>
      </c>
      <c r="B16" s="12">
        <v>33.4</v>
      </c>
      <c r="C16" s="12">
        <v>39</v>
      </c>
      <c r="D16" s="13">
        <v>0.180555555555556</v>
      </c>
      <c r="E16" s="13">
        <v>0.170138888888889</v>
      </c>
    </row>
    <row r="17" ht="17.55" spans="1:5">
      <c r="A17" s="11">
        <v>60</v>
      </c>
      <c r="B17" s="12">
        <v>34</v>
      </c>
      <c r="C17" s="12">
        <v>39.6</v>
      </c>
      <c r="D17" s="13">
        <v>0.184027777777778</v>
      </c>
      <c r="E17" s="13">
        <v>0.173611111111111</v>
      </c>
    </row>
    <row r="18" ht="17.55" spans="1:5">
      <c r="A18" s="11">
        <v>55</v>
      </c>
      <c r="B18" s="12">
        <v>34.6</v>
      </c>
      <c r="C18" s="12">
        <v>40.2</v>
      </c>
      <c r="D18" s="13">
        <v>0.1875</v>
      </c>
      <c r="E18" s="13">
        <v>0.177083333333333</v>
      </c>
    </row>
    <row r="19" ht="17.55" spans="1:5">
      <c r="A19" s="11">
        <v>50</v>
      </c>
      <c r="B19" s="12">
        <v>35.2</v>
      </c>
      <c r="C19" s="12">
        <v>40.8</v>
      </c>
      <c r="D19" s="13">
        <v>0.190972222222222</v>
      </c>
      <c r="E19" s="13">
        <v>0.180555555555556</v>
      </c>
    </row>
    <row r="20" ht="17.55" spans="1:5">
      <c r="A20" s="11">
        <v>45</v>
      </c>
      <c r="B20" s="12">
        <v>35.8</v>
      </c>
      <c r="C20" s="12">
        <v>41.4</v>
      </c>
      <c r="D20" s="13">
        <v>0.194444444444444</v>
      </c>
      <c r="E20" s="13">
        <v>0.184027777777778</v>
      </c>
    </row>
    <row r="21" ht="17.55" spans="1:5">
      <c r="A21" s="11">
        <v>40</v>
      </c>
      <c r="B21" s="12">
        <v>36.4</v>
      </c>
      <c r="C21" s="12">
        <v>42</v>
      </c>
      <c r="D21" s="13">
        <v>0.197916666666667</v>
      </c>
      <c r="E21" s="13">
        <v>0.1875</v>
      </c>
    </row>
    <row r="22" ht="17.55" spans="1:5">
      <c r="A22" s="11">
        <v>35</v>
      </c>
      <c r="B22" s="12">
        <v>37</v>
      </c>
      <c r="C22" s="12">
        <v>42.6</v>
      </c>
      <c r="D22" s="13">
        <v>0.201388888888889</v>
      </c>
      <c r="E22" s="13">
        <v>0.190972222222222</v>
      </c>
    </row>
    <row r="23" ht="17.55" spans="1:5">
      <c r="A23" s="11">
        <v>30</v>
      </c>
      <c r="B23" s="12">
        <v>37.6</v>
      </c>
      <c r="C23" s="12">
        <v>43.2</v>
      </c>
      <c r="D23" s="13">
        <v>0.204861111111111</v>
      </c>
      <c r="E23" s="13">
        <v>0.194444444444444</v>
      </c>
    </row>
    <row r="24" ht="17.55" spans="1:5">
      <c r="A24" s="11">
        <v>25</v>
      </c>
      <c r="B24" s="12">
        <v>38.2</v>
      </c>
      <c r="C24" s="12">
        <v>43.8</v>
      </c>
      <c r="D24" s="13">
        <v>0.208333333333333</v>
      </c>
      <c r="E24" s="13">
        <v>0.197916666666667</v>
      </c>
    </row>
    <row r="25" ht="17.55" spans="1:5">
      <c r="A25" s="11">
        <v>20</v>
      </c>
      <c r="B25" s="12">
        <v>38.8</v>
      </c>
      <c r="C25" s="12">
        <v>44.4</v>
      </c>
      <c r="D25" s="13">
        <v>0.211805555555556</v>
      </c>
      <c r="E25" s="13">
        <v>0.201388888888889</v>
      </c>
    </row>
    <row r="26" ht="17.55" spans="1:5">
      <c r="A26" s="11">
        <v>15</v>
      </c>
      <c r="B26" s="12">
        <v>39.4</v>
      </c>
      <c r="C26" s="12">
        <v>45</v>
      </c>
      <c r="D26" s="13">
        <v>0.215277777777778</v>
      </c>
      <c r="E26" s="13">
        <v>0.204861111111111</v>
      </c>
    </row>
    <row r="27" ht="17.55" spans="1:5">
      <c r="A27" s="11">
        <v>10</v>
      </c>
      <c r="B27" s="12">
        <v>40</v>
      </c>
      <c r="C27" s="12">
        <v>45.6</v>
      </c>
      <c r="D27" s="13">
        <v>0.21875</v>
      </c>
      <c r="E27" s="13">
        <v>0.208333333333333</v>
      </c>
    </row>
    <row r="28" ht="17.55" spans="1:5">
      <c r="A28" s="11">
        <v>5</v>
      </c>
      <c r="B28" s="12">
        <v>40.6</v>
      </c>
      <c r="C28" s="12">
        <v>46.2</v>
      </c>
      <c r="D28" s="13">
        <v>0.222222222222222</v>
      </c>
      <c r="E28" s="13">
        <v>0.211805555555556</v>
      </c>
    </row>
    <row r="29" ht="17.55" spans="1:5">
      <c r="A29" s="11">
        <v>0</v>
      </c>
      <c r="B29" s="12">
        <v>41.2</v>
      </c>
      <c r="C29" s="12">
        <v>46.8</v>
      </c>
      <c r="D29" s="13">
        <v>0.225694444444444</v>
      </c>
      <c r="E29" s="13">
        <v>0.215277777777778</v>
      </c>
    </row>
  </sheetData>
  <sheetProtection algorithmName="SHA-512" hashValue="Xqm7YrcgJ44dAX5kO9R+NZ2Bdwdu4u5Aq7VHMW+Rt6NL22s+Gy/ruHXVkt5LC3s7NMGTLHHBg4aXN+CuvaTCHQ==" saltValue="MQIJNapkFOj1RWNyCa2CTg==" spinCount="100000" sheet="1" objects="1"/>
  <mergeCells count="5">
    <mergeCell ref="B2:C2"/>
    <mergeCell ref="B3:C3"/>
    <mergeCell ref="A2:A4"/>
    <mergeCell ref="D2:D3"/>
    <mergeCell ref="E2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E13" sqref="E13"/>
    </sheetView>
  </sheetViews>
  <sheetFormatPr defaultColWidth="9" defaultRowHeight="16.8"/>
  <cols>
    <col min="1" max="1" width="62.8461538461538" style="1" customWidth="1"/>
    <col min="2" max="16384" width="9" style="1"/>
  </cols>
  <sheetData>
    <row r="1" s="1" customFormat="1" spans="1:9">
      <c r="A1" s="2" t="s">
        <v>58</v>
      </c>
      <c r="B1" s="2"/>
      <c r="C1" s="2"/>
      <c r="D1" s="2"/>
      <c r="E1" s="3"/>
      <c r="F1" s="3"/>
      <c r="G1" s="3"/>
      <c r="H1" s="3"/>
      <c r="I1" s="3"/>
    </row>
    <row r="2" s="1" customFormat="1" spans="1:9">
      <c r="A2" s="2"/>
      <c r="B2" s="2"/>
      <c r="C2" s="2"/>
      <c r="D2" s="2"/>
      <c r="E2" s="3"/>
      <c r="F2" s="3"/>
      <c r="G2" s="3"/>
      <c r="H2" s="3"/>
      <c r="I2" s="3"/>
    </row>
    <row r="3" s="1" customFormat="1" spans="1:9">
      <c r="A3" s="2"/>
      <c r="B3" s="2"/>
      <c r="C3" s="2"/>
      <c r="D3" s="2"/>
      <c r="E3" s="3"/>
      <c r="F3" s="3"/>
      <c r="G3" s="3"/>
      <c r="H3" s="3"/>
      <c r="I3" s="3"/>
    </row>
    <row r="4" s="1" customFormat="1" spans="1:9">
      <c r="A4" s="2"/>
      <c r="B4" s="2"/>
      <c r="C4" s="2"/>
      <c r="D4" s="2"/>
      <c r="E4" s="3"/>
      <c r="F4" s="3"/>
      <c r="G4" s="3"/>
      <c r="H4" s="3"/>
      <c r="I4" s="3"/>
    </row>
    <row r="5" s="1" customFormat="1" spans="1:9">
      <c r="A5" s="2"/>
      <c r="B5" s="2"/>
      <c r="C5" s="2"/>
      <c r="D5" s="2"/>
      <c r="E5" s="3"/>
      <c r="F5" s="3"/>
      <c r="G5" s="3"/>
      <c r="H5" s="3"/>
      <c r="I5" s="3"/>
    </row>
    <row r="6" s="1" customFormat="1" spans="1:9">
      <c r="A6" s="2"/>
      <c r="B6" s="2"/>
      <c r="C6" s="2"/>
      <c r="D6" s="2"/>
      <c r="E6" s="3"/>
      <c r="F6" s="3"/>
      <c r="G6" s="3"/>
      <c r="H6" s="3"/>
      <c r="I6" s="3"/>
    </row>
    <row r="7" s="1" customFormat="1" spans="1:9">
      <c r="A7" s="2"/>
      <c r="B7" s="2"/>
      <c r="C7" s="2"/>
      <c r="D7" s="2"/>
      <c r="E7" s="3"/>
      <c r="F7" s="3"/>
      <c r="G7" s="3"/>
      <c r="H7" s="3"/>
      <c r="I7" s="3"/>
    </row>
    <row r="8" s="1" customFormat="1" spans="1:9">
      <c r="A8" s="2"/>
      <c r="B8" s="2"/>
      <c r="C8" s="2"/>
      <c r="D8" s="2"/>
      <c r="E8" s="3"/>
      <c r="F8" s="3"/>
      <c r="G8" s="3"/>
      <c r="H8" s="3"/>
      <c r="I8" s="3"/>
    </row>
    <row r="9" s="1" customFormat="1" spans="1:9">
      <c r="A9" s="2"/>
      <c r="B9" s="2"/>
      <c r="C9" s="2"/>
      <c r="D9" s="2"/>
      <c r="E9" s="3"/>
      <c r="F9" s="3"/>
      <c r="G9" s="3"/>
      <c r="H9" s="3"/>
      <c r="I9" s="3"/>
    </row>
    <row r="10" s="1" customFormat="1" spans="1:9">
      <c r="A10" s="2"/>
      <c r="B10" s="2"/>
      <c r="C10" s="2"/>
      <c r="D10" s="2"/>
      <c r="E10" s="3"/>
      <c r="F10" s="3"/>
      <c r="G10" s="3"/>
      <c r="H10" s="3"/>
      <c r="I10" s="3"/>
    </row>
    <row r="11" s="1" customFormat="1" spans="1:9">
      <c r="A11" s="2"/>
      <c r="B11" s="2"/>
      <c r="C11" s="2"/>
      <c r="D11" s="2"/>
      <c r="E11" s="3"/>
      <c r="F11" s="3"/>
      <c r="G11" s="3"/>
      <c r="H11" s="3"/>
      <c r="I11" s="3"/>
    </row>
    <row r="12" s="1" customFormat="1" spans="1:9">
      <c r="A12" s="2"/>
      <c r="B12" s="2"/>
      <c r="C12" s="2"/>
      <c r="D12" s="2"/>
      <c r="E12" s="3"/>
      <c r="F12" s="3"/>
      <c r="G12" s="3"/>
      <c r="H12" s="3"/>
      <c r="I12" s="3"/>
    </row>
    <row r="13" s="1" customFormat="1" spans="1:9">
      <c r="A13" s="2"/>
      <c r="B13" s="2"/>
      <c r="C13" s="2"/>
      <c r="D13" s="2"/>
      <c r="E13" s="3"/>
      <c r="F13" s="3"/>
      <c r="G13" s="3"/>
      <c r="H13" s="3"/>
      <c r="I13" s="3"/>
    </row>
    <row r="14" s="1" customFormat="1" spans="1:4">
      <c r="A14" s="2"/>
      <c r="B14" s="2"/>
      <c r="C14" s="2"/>
      <c r="D14" s="2"/>
    </row>
    <row r="15" s="1" customFormat="1" spans="1:4">
      <c r="A15" s="2"/>
      <c r="B15" s="2"/>
      <c r="C15" s="2"/>
      <c r="D15" s="2"/>
    </row>
    <row r="16" s="1" customFormat="1" spans="1:4">
      <c r="A16" s="2"/>
      <c r="B16" s="2"/>
      <c r="C16" s="2"/>
      <c r="D16" s="2"/>
    </row>
    <row r="17" s="1" customFormat="1" spans="1:4">
      <c r="A17" s="2"/>
      <c r="B17" s="2"/>
      <c r="C17" s="2"/>
      <c r="D17" s="2"/>
    </row>
    <row r="18" s="1" customFormat="1" spans="1:4">
      <c r="A18" s="2"/>
      <c r="B18" s="2"/>
      <c r="C18" s="2"/>
      <c r="D18" s="2"/>
    </row>
    <row r="19" s="1" customFormat="1" spans="1:4">
      <c r="A19" s="2"/>
      <c r="B19" s="2"/>
      <c r="C19" s="2"/>
      <c r="D19" s="2"/>
    </row>
    <row r="20" s="1" customFormat="1" spans="1:4">
      <c r="A20" s="2"/>
      <c r="B20" s="2"/>
      <c r="C20" s="2"/>
      <c r="D20" s="2"/>
    </row>
    <row r="21" s="1" customFormat="1" spans="1:4">
      <c r="A21" s="2"/>
      <c r="B21" s="2"/>
      <c r="C21" s="2"/>
      <c r="D21" s="2"/>
    </row>
  </sheetData>
  <sheetProtection algorithmName="SHA-512" hashValue="CK3LiZzFAD9M28oIBBafOEevImmH7PrQw3QkHm+8PfFV1VpIm86AlkEh66YkwfZNMEBNtUL9aA9I79OKvIJGgw==" saltValue="ZYNdrl3voZKn5VVwgztWdA==" spinCount="100000" sheet="1" objects="1"/>
  <mergeCells count="1">
    <mergeCell ref="A1:D21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算分</vt:lpstr>
      <vt:lpstr>评分标准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xieyichuan</dc:creator>
  <cp:lastModifiedBy>yyc</cp:lastModifiedBy>
  <dcterms:created xsi:type="dcterms:W3CDTF">2025-03-04T03:04:00Z</dcterms:created>
  <dcterms:modified xsi:type="dcterms:W3CDTF">2025-03-18T16:20:35Z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F6F63C5E28E18D79C78CC567B3066831_41</vt:lpwstr>
  </property>
  <property fmtid="{D5CDD505-2E9C-101B-9397-08002B2CF9AE}" pid="3" name="KSOProductBuildVer">
    <vt:lpwstr>2052-7.2.1.8947</vt:lpwstr>
  </property>
</Properties>
</file>