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JPG" ContentType="image/.jp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80" activeTab="2"/>
  </bookViews>
  <sheets>
    <sheet name="算分" sheetId="23" r:id="rId1"/>
    <sheet name="测试数据" sheetId="19" r:id="rId2"/>
    <sheet name="评分标准" sheetId="22" r:id="rId3"/>
    <sheet name="说明" sheetId="21" r:id="rId4"/>
    <sheet name="Sheet1" sheetId="24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<sst xmlns="http://schemas.openxmlformats.org/spreadsheetml/2006/main" count="436" uniqueCount="109">
  <si>
    <t xml:space="preserve">                深圳2023初中体育中考成绩换算     版权人：德琳叶艺川、电话:13121532727       </t>
  </si>
  <si>
    <t>序号</t>
  </si>
  <si>
    <t>姓名</t>
  </si>
  <si>
    <t>性别</t>
  </si>
  <si>
    <t>项目1</t>
  </si>
  <si>
    <t>项目1成绩</t>
  </si>
  <si>
    <t>项目1分数</t>
  </si>
  <si>
    <t>项目2</t>
  </si>
  <si>
    <t>项目2成绩</t>
  </si>
  <si>
    <t>项目2分数</t>
  </si>
  <si>
    <t>总分50%</t>
  </si>
  <si>
    <t>1、女生篮球超过一分钟的请换算成秒1'04 改为64
2、200项目用数字类型,800/1000用‘或者’相隔
3、立定跳远、篮球都用数字 表示</t>
  </si>
  <si>
    <t>张三1</t>
  </si>
  <si>
    <t>女</t>
  </si>
  <si>
    <t>张三2</t>
  </si>
  <si>
    <t>4'07</t>
  </si>
  <si>
    <t>张三3</t>
  </si>
  <si>
    <t>4'11</t>
  </si>
  <si>
    <t>张三4</t>
  </si>
  <si>
    <t>男</t>
  </si>
  <si>
    <t>4'45</t>
  </si>
  <si>
    <t>张三5</t>
  </si>
  <si>
    <t>3'38</t>
  </si>
  <si>
    <t>张三6</t>
  </si>
  <si>
    <t>3'41</t>
  </si>
  <si>
    <t>张三7</t>
  </si>
  <si>
    <t>3'42</t>
  </si>
  <si>
    <t>张三8</t>
  </si>
  <si>
    <t>5'60</t>
  </si>
  <si>
    <t>张三9</t>
  </si>
  <si>
    <t>3'53</t>
  </si>
  <si>
    <t>张三10</t>
  </si>
  <si>
    <t>4'22</t>
  </si>
  <si>
    <t>张三11</t>
  </si>
  <si>
    <t>3'25</t>
  </si>
  <si>
    <t>张三12</t>
  </si>
  <si>
    <t>4'00</t>
  </si>
  <si>
    <t>张三13</t>
  </si>
  <si>
    <t>3'39</t>
  </si>
  <si>
    <t>张三14</t>
  </si>
  <si>
    <t>3'21</t>
  </si>
  <si>
    <t>李四1</t>
  </si>
  <si>
    <t>李四2</t>
  </si>
  <si>
    <t>4'12</t>
  </si>
  <si>
    <t>李四3</t>
  </si>
  <si>
    <t>李四4</t>
  </si>
  <si>
    <t>4'57</t>
  </si>
  <si>
    <t>李四5</t>
  </si>
  <si>
    <t>4'40</t>
  </si>
  <si>
    <t>李四6</t>
  </si>
  <si>
    <t>3'59</t>
  </si>
  <si>
    <t>李四7</t>
  </si>
  <si>
    <t>李四8</t>
  </si>
  <si>
    <t>4'32</t>
  </si>
  <si>
    <t>李四9</t>
  </si>
  <si>
    <t>李四10</t>
  </si>
  <si>
    <t>3'35</t>
  </si>
  <si>
    <t>李四11</t>
  </si>
  <si>
    <t>3'55</t>
  </si>
  <si>
    <t>李四12</t>
  </si>
  <si>
    <t>李四13</t>
  </si>
  <si>
    <t>李四14</t>
  </si>
  <si>
    <t>4'19</t>
  </si>
  <si>
    <t>李四15</t>
  </si>
  <si>
    <t>800/1000或者200</t>
  </si>
  <si>
    <t>必考</t>
  </si>
  <si>
    <t>选考项目</t>
  </si>
  <si>
    <t>成绩</t>
  </si>
  <si>
    <t>跳绳</t>
  </si>
  <si>
    <t>篮球</t>
  </si>
  <si>
    <t>引体向上</t>
  </si>
  <si>
    <t>仰卧起坐</t>
  </si>
  <si>
    <t>仰卧</t>
  </si>
  <si>
    <t>立定跳远</t>
  </si>
  <si>
    <t>实心球</t>
  </si>
  <si>
    <t>李四16</t>
  </si>
  <si>
    <t>4'04</t>
  </si>
  <si>
    <t>李四17</t>
  </si>
  <si>
    <t>李四18</t>
  </si>
  <si>
    <t>李四19</t>
  </si>
  <si>
    <t>李四20</t>
  </si>
  <si>
    <t>李四21</t>
  </si>
  <si>
    <t>2023年深圳市中考体育项目评分执行对照表</t>
  </si>
  <si>
    <t>分值</t>
  </si>
  <si>
    <t>200米</t>
  </si>
  <si>
    <t>1000米</t>
  </si>
  <si>
    <t>800米</t>
  </si>
  <si>
    <t>400米场/男（秒）</t>
  </si>
  <si>
    <t>400米场/女（秒）女</t>
  </si>
  <si>
    <t>男（秒）</t>
  </si>
  <si>
    <t>女（秒）</t>
  </si>
  <si>
    <t>男（米）</t>
  </si>
  <si>
    <t>女（米）</t>
  </si>
  <si>
    <t xml:space="preserve"> </t>
  </si>
  <si>
    <t>投掷实心球</t>
  </si>
  <si>
    <t>1分钟仰卧起坐</t>
  </si>
  <si>
    <t>1分钟跳绳</t>
  </si>
  <si>
    <t>半场来回运球上篮</t>
  </si>
  <si>
    <t>100米游泳</t>
  </si>
  <si>
    <t>男（次）</t>
  </si>
  <si>
    <t>女（次）</t>
  </si>
  <si>
    <r>
      <rPr>
        <sz val="12"/>
        <color theme="1"/>
        <rFont val="黑体"/>
        <charset val="134"/>
      </rPr>
      <t xml:space="preserve">男（次） </t>
    </r>
    <r>
      <rPr>
        <sz val="12"/>
        <color theme="1"/>
        <rFont val="黑体"/>
        <charset val="134"/>
      </rPr>
      <t xml:space="preserve">  </t>
    </r>
  </si>
  <si>
    <t>　</t>
  </si>
  <si>
    <r>
      <rPr>
        <sz val="9"/>
        <color rgb="FF000000"/>
        <rFont val="仿宋_GB2312"/>
        <charset val="134"/>
      </rPr>
      <t>备</t>
    </r>
    <r>
      <rPr>
        <sz val="9"/>
        <color rgb="FF000000"/>
        <rFont val="仿宋_GB2312"/>
        <charset val="134"/>
      </rPr>
      <t>注：</t>
    </r>
    <r>
      <rPr>
        <sz val="9"/>
        <color rgb="FF000000"/>
        <rFont val="仿宋_GB2312"/>
        <charset val="134"/>
      </rPr>
      <t xml:space="preserve"> </t>
    </r>
    <r>
      <rPr>
        <sz val="9"/>
        <color rgb="FF000000"/>
        <rFont val="Calibri"/>
        <charset val="134"/>
      </rPr>
      <t>1</t>
    </r>
    <r>
      <rPr>
        <sz val="9"/>
        <color rgb="FF000000"/>
        <rFont val="仿宋_GB2312"/>
        <charset val="134"/>
      </rPr>
      <t>．</t>
    </r>
    <r>
      <rPr>
        <sz val="9"/>
        <color rgb="FF000000"/>
        <rFont val="仿宋_GB2312"/>
        <charset val="134"/>
      </rPr>
      <t>本标准以分段分值表示。在实际评分上，按每一分值计算到百分之一。</t>
    </r>
  </si>
  <si>
    <r>
      <rPr>
        <sz val="9"/>
        <color rgb="FF000000"/>
        <rFont val="仿宋_GB2312"/>
        <charset val="134"/>
      </rPr>
      <t xml:space="preserve">       </t>
    </r>
    <r>
      <rPr>
        <sz val="9"/>
        <color rgb="FF000000"/>
        <rFont val="Calibri"/>
        <charset val="134"/>
      </rPr>
      <t>2</t>
    </r>
    <r>
      <rPr>
        <sz val="9"/>
        <color rgb="FF000000"/>
        <rFont val="仿宋_GB2312"/>
        <charset val="134"/>
      </rPr>
      <t>．</t>
    </r>
    <r>
      <rPr>
        <sz val="9"/>
        <color rgb="FF000000"/>
        <rFont val="仿宋_GB2312"/>
        <charset val="134"/>
      </rPr>
      <t>本标准</t>
    </r>
    <r>
      <rPr>
        <sz val="9"/>
        <color rgb="FF000000"/>
        <rFont val="仿宋_GB2312"/>
        <charset val="134"/>
      </rPr>
      <t>中</t>
    </r>
    <r>
      <rPr>
        <sz val="9"/>
        <color rgb="FF000000"/>
        <rFont val="仿宋_GB2312"/>
        <charset val="134"/>
      </rPr>
      <t>田径径赛项目成绩为手计时成绩，使用电动计时则按田径规则中有关手计时和电动计时转换要求执行。</t>
    </r>
  </si>
  <si>
    <t xml:space="preserve">     </t>
  </si>
  <si>
    <t>1、黄色填充单元格为保护单位格不允许修改,可以复制粘贴
2、评分标准以深圳中考为标准
3、项目800/1000为‘或者’分开,其余为小数点和整数
4、篮球项目超过1分钟用61表示
5、体育老师自己创作的,如有问题请练习指出
6、免费使用有条件的可以打赏下作者~~~</t>
  </si>
  <si>
    <t>排球</t>
  </si>
  <si>
    <t>56.5.5.5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</si>
</sst>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0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4"/>
      <color rgb="FF000000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rgb="FF000000"/>
      <name val="宋体"/>
      <charset val="134"/>
      <scheme val="minor"/>
    </font>
    <font>
      <sz val="12"/>
      <color theme="1"/>
      <name val="黑体"/>
      <charset val="134"/>
    </font>
    <font>
      <sz val="12"/>
      <color theme="1"/>
      <name val="仿宋_GB2312"/>
      <charset val="134"/>
    </font>
    <font>
      <sz val="10.5"/>
      <color theme="1"/>
      <name val="仿宋_GB2312"/>
      <charset val="134"/>
    </font>
    <font>
      <b/>
      <sz val="12"/>
      <color theme="1"/>
      <name val="仿宋_GB2312"/>
      <charset val="134"/>
    </font>
    <font>
      <b/>
      <sz val="9"/>
      <color rgb="FF000000"/>
      <name val="仿宋_GB2312"/>
      <charset val="134"/>
    </font>
    <font>
      <sz val="9"/>
      <color rgb="FF000000"/>
      <name val="仿宋_GB2312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.5"/>
      <color theme="1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theme="1"/>
      <name val="Arial"/>
      <charset val="134"/>
    </font>
    <font>
      <sz val="9"/>
      <color rgb="FF000000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1" applyNumberFormat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5" borderId="11" applyNumberFormat="0" applyAlignment="0" applyProtection="0">
      <alignment vertical="center"/>
    </xf>
    <xf numFmtId="0" fontId="29" fillId="6" borderId="13" applyNumberFormat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/>
    <xf numFmtId="0" fontId="38" fillId="0" borderId="0"/>
  </cellStyleXfs>
  <cellXfs count="4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20" fontId="10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justify" vertical="center"/>
    </xf>
    <xf numFmtId="0" fontId="12" fillId="0" borderId="3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 indent="3"/>
    </xf>
    <xf numFmtId="0" fontId="14" fillId="0" borderId="0" xfId="0" applyFont="1" applyAlignment="1">
      <alignment horizontal="justify" vertical="center"/>
    </xf>
    <xf numFmtId="0" fontId="9" fillId="0" borderId="5" xfId="0" applyFont="1" applyBorder="1" applyAlignment="1">
      <alignment horizontal="justify" vertical="top" wrapText="1"/>
    </xf>
    <xf numFmtId="0" fontId="9" fillId="0" borderId="6" xfId="0" applyFont="1" applyBorder="1" applyAlignment="1">
      <alignment horizontal="justify" vertical="top" wrapText="1"/>
    </xf>
    <xf numFmtId="0" fontId="10" fillId="0" borderId="6" xfId="0" applyFont="1" applyBorder="1" applyAlignment="1">
      <alignment horizontal="justify" vertical="top" wrapText="1"/>
    </xf>
    <xf numFmtId="20" fontId="10" fillId="0" borderId="1" xfId="0" applyNumberFormat="1" applyFont="1" applyBorder="1" applyAlignment="1">
      <alignment horizontal="justify" vertical="center" wrapText="1"/>
    </xf>
    <xf numFmtId="0" fontId="10" fillId="0" borderId="6" xfId="0" applyFont="1" applyBorder="1" applyAlignment="1">
      <alignment horizontal="center" vertical="top" wrapText="1"/>
    </xf>
    <xf numFmtId="20" fontId="11" fillId="0" borderId="1" xfId="0" applyNumberFormat="1" applyFont="1" applyBorder="1" applyAlignment="1">
      <alignment horizontal="center" vertical="center" wrapText="1"/>
    </xf>
    <xf numFmtId="20" fontId="11" fillId="0" borderId="1" xfId="0" applyNumberFormat="1" applyFont="1" applyBorder="1" applyAlignment="1">
      <alignment horizontal="center" vertical="top" wrapText="1"/>
    </xf>
    <xf numFmtId="0" fontId="0" fillId="0" borderId="7" xfId="0" applyBorder="1" applyProtection="1">
      <alignment vertical="center"/>
      <protection locked="0"/>
    </xf>
    <xf numFmtId="0" fontId="0" fillId="0" borderId="7" xfId="0" applyBorder="1" applyAlignment="1" applyProtection="1">
      <alignment horizontal="left" vertical="center"/>
      <protection locked="0"/>
    </xf>
    <xf numFmtId="0" fontId="0" fillId="0" borderId="7" xfId="0" applyFont="1" applyBorder="1" applyProtection="1">
      <alignment vertical="center"/>
      <protection locked="0"/>
    </xf>
    <xf numFmtId="0" fontId="0" fillId="0" borderId="7" xfId="0" applyBorder="1">
      <alignment vertical="center"/>
    </xf>
    <xf numFmtId="0" fontId="0" fillId="0" borderId="0" xfId="0" applyProtection="1">
      <alignment vertical="center"/>
      <protection locked="0"/>
    </xf>
    <xf numFmtId="0" fontId="15" fillId="0" borderId="7" xfId="0" applyFont="1" applyBorder="1" applyAlignment="1" applyProtection="1">
      <alignment horizontal="center" vertical="center"/>
      <protection hidden="1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 applyProtection="1">
      <alignment horizontal="center"/>
      <protection locked="0"/>
    </xf>
    <xf numFmtId="176" fontId="0" fillId="2" borderId="7" xfId="0" applyNumberFormat="1" applyFill="1" applyBorder="1" applyProtection="1">
      <alignment vertical="center"/>
      <protection hidden="1"/>
    </xf>
    <xf numFmtId="176" fontId="0" fillId="2" borderId="7" xfId="0" applyNumberFormat="1" applyFont="1" applyFill="1" applyBorder="1" applyProtection="1">
      <alignment vertical="center"/>
      <protection hidden="1"/>
    </xf>
    <xf numFmtId="0" fontId="10" fillId="0" borderId="1" xfId="0" applyFont="1" applyBorder="1" applyAlignment="1" applyProtection="1">
      <alignment horizontal="center" vertical="center" wrapText="1"/>
      <protection locked="0"/>
    </xf>
    <xf numFmtId="176" fontId="0" fillId="0" borderId="7" xfId="0" applyNumberFormat="1" applyFont="1" applyFill="1" applyBorder="1" applyAlignment="1" applyProtection="1">
      <protection locked="0"/>
    </xf>
    <xf numFmtId="0" fontId="16" fillId="0" borderId="7" xfId="0" applyFont="1" applyFill="1" applyBorder="1" applyAlignment="1" applyProtection="1">
      <alignment vertical="center"/>
      <protection locked="0"/>
    </xf>
    <xf numFmtId="0" fontId="15" fillId="0" borderId="7" xfId="0" applyFont="1" applyFill="1" applyBorder="1" applyAlignment="1" applyProtection="1">
      <alignment horizontal="center" vertical="center"/>
      <protection hidden="1"/>
    </xf>
    <xf numFmtId="176" fontId="0" fillId="2" borderId="7" xfId="0" applyNumberFormat="1" applyFill="1" applyBorder="1" applyAlignment="1" applyProtection="1">
      <alignment vertical="center" wrapText="1"/>
      <protection hidden="1"/>
    </xf>
    <xf numFmtId="0" fontId="0" fillId="0" borderId="0" xfId="0" applyProtection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6" fontId="17" fillId="0" borderId="0" xfId="0" applyNumberFormat="1" applyFont="1" applyAlignment="1">
      <alignment horizontal="justify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Normal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121920</xdr:colOff>
      <xdr:row>9</xdr:row>
      <xdr:rowOff>165735</xdr:rowOff>
    </xdr:from>
    <xdr:to>
      <xdr:col>0</xdr:col>
      <xdr:colOff>2103120</xdr:colOff>
      <xdr:row>19</xdr:row>
      <xdr:rowOff>180975</xdr:rowOff>
    </xdr:to>
    <xdr:pic>
      <xdr:nvPicPr>
        <xdr:cNvPr id="2" name="图片 1" descr="IMG_537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1920" y="2085975"/>
          <a:ext cx="1981200" cy="214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2"/>
  <sheetViews>
    <sheetView workbookViewId="0">
      <selection activeCell="F3" sqref="F3"/>
    </sheetView>
  </sheetViews>
  <sheetFormatPr defaultColWidth="9.23076923076923" defaultRowHeight="16.8"/>
  <cols>
    <col min="1" max="4" width="9.23076923076923" style="34"/>
    <col min="5" max="5" width="11.4615384615385" style="34" customWidth="1"/>
    <col min="6" max="6" width="11.4615384615385" customWidth="1"/>
    <col min="8" max="9" width="11.4615384615385" customWidth="1"/>
  </cols>
  <sheetData>
    <row r="1" ht="53.25" customHeight="1" spans="1:13">
      <c r="A1" s="35" t="s">
        <v>0</v>
      </c>
      <c r="B1" s="35"/>
      <c r="C1" s="35"/>
      <c r="D1" s="35"/>
      <c r="E1" s="35"/>
      <c r="F1" s="35"/>
      <c r="G1" s="35"/>
      <c r="H1" s="35"/>
      <c r="I1" s="43"/>
      <c r="J1" s="43"/>
      <c r="M1" s="46"/>
    </row>
    <row r="2" spans="1:16">
      <c r="A2" s="30" t="s">
        <v>1</v>
      </c>
      <c r="B2" s="30" t="s">
        <v>2</v>
      </c>
      <c r="C2" s="30" t="s">
        <v>3</v>
      </c>
      <c r="D2" s="36" t="s">
        <v>4</v>
      </c>
      <c r="E2" s="30" t="s">
        <v>5</v>
      </c>
      <c r="F2" s="38" t="s">
        <v>6</v>
      </c>
      <c r="G2" s="30" t="s">
        <v>7</v>
      </c>
      <c r="H2" s="32" t="s">
        <v>8</v>
      </c>
      <c r="I2" s="38" t="s">
        <v>9</v>
      </c>
      <c r="J2" s="38" t="s">
        <v>10</v>
      </c>
      <c r="M2" s="47" t="s">
        <v>11</v>
      </c>
      <c r="N2" s="47"/>
      <c r="O2" s="47"/>
      <c r="P2" s="47"/>
    </row>
    <row r="3" ht="18.35" spans="1:16">
      <c r="A3" s="30">
        <v>1</v>
      </c>
      <c r="B3" s="34" t="s">
        <v>12</v>
      </c>
      <c r="C3" s="34" t="s">
        <v>13</v>
      </c>
      <c r="D3" s="30">
        <v>200</v>
      </c>
      <c r="E3" s="31">
        <v>23.2</v>
      </c>
      <c r="F3" s="39">
        <f>IF(ISNUMBER(D3),IF(ISBLANK(E3),0,IF(ISNUMBER(E3),IF(C3="男",IF(E3&lt;24.8,120,IF(E3&lt;=28,120-(E3-24.8)*6.25,IF(E3&lt;=40,100-(5/0.6)*(E3-28),0))),IF(E3&lt;30.4,120,IF(E3&lt;=33.6,120-(E3-30.4)*6.25,IF(E3&lt;45.6,100-(5/0.6)*(E3-33.6),0)))),IF(C3="男",IF((LEFT(E3,1)*60+RIGHT(E3,2))&lt;187,120,IF((LEFT(E3,1)*60+RIGHT(E3,2))&lt;=215,120-((LEFT(E3,1)*60+RIGHT(E3,2))-187)*(5/7),IF((LEFT(E3,1)*60+RIGHT(E3,2))&lt;=315,100-(5/5)*((LEFT(E3,1)*60+RIGHT(E3,2))-215),0))),IF((LEFT(E3,1)*60+RIGHT(E3,2))&lt;172,120,IF((LEFT(E3,1)*60+RIGHT(E3,2))&lt;=200,120-((LEFT(E3,1)*60+RIGHT(E3,2))-172)*(5/7),IF((LEFT(E3,1)*60+RIGHT(E3,2))&lt;300,100-(5/5)*((LEFT(E3,1)*60+RIGHT(E3,2))-200),0)))))),IF(ISBLANK(E3),0,IF(AND(C3="男",D3="引体向上"),IF(E3&gt;=19,120,IF(E3&gt;=11,120-(19-E3)*2.5,IF(E3&gt;=7,100-(11-E3)*5,IF(E3&gt;=1,80-(7-E3)*10,0)))),IF(D3="跳绳",IF(E3&gt;=224,120,IF(E3&gt;=164,120-(5/15)*(224-E3),IF(4&lt;=E3,100-(164-E3)*(5/8),0))),IF(OR(D3="仰卧起坐",D3="仰卧"),IF(E3&gt;=60,120,IF(E3&gt;=40,120-(60-E3),IF(E3&gt;=2,100-(40-E3)*2.5,0))),IF(AND(D3="篮球",C3="男"),IF(E3&lt;=0,0,IF(E3&lt;=14,120,IF(E3&lt;=24,120-(E3-14)*2,IF(E3&lt;=64,100-(E3-24)*2.5,0)))),IF(AND(D3="篮球",C3="女"),IF(E3&lt;=0,0,IF(E3&lt;=18,120,IF(E3&lt;=28,120-(E3-18)*2,IF(E3&lt;=68,100-(E3-28)*2.5,0)))),IF(AND(D3="实心球",C3="男"),IF(E3&gt;=12.6,120,IF(E3&gt;=9.4,120-(12.6-E3)*6.25,IF(5.4&lt;=E3,100-(9.4-E3)*25,0))),IF(AND(D3="实心球",C3="女"),IF(E3&gt;9.6,120,IF(6.4&lt;=E3,120-(9.6-E3)*6.25,IF(E3&gt;=3.4,100-(6.4-E3)*(5/0.15),0))),IF(AND(C3="男",D3="立定跳远"),IF(E3&gt;=2.75,120,IF(E3&gt;2.35,120-(2.75-E3)*50,IF(E3&gt;1.75,100-(2.35-E3)*(5/0.03),0))),IF(AND(C3="女",D3="立定跳远"),IF(E3&gt;=2.27,120,IF(E3&gt;=1.87,120-(2.27-E3)*50,IF(E3&gt;=1.27,100-(1.87-E3)*(5/0.03),0))),IF(C3="男",“男生”,女生))))))))))))</f>
        <v>120</v>
      </c>
      <c r="G3" s="30"/>
      <c r="H3" s="17"/>
      <c r="I3" s="44">
        <f>IF(ISNUMBER(G3),IF(ISBLANK(H3),0,IF(ISNUMBER(H3),IF(C3="男",IF(H3&lt;24.8,120,IF(H3&lt;=28,120-(H3-24.8)*6.25,IF(H3&lt;=40,100-(5/0.6)*(H3-28),0))),IF(H3&lt;30.4,120,IF(H3&lt;=33.6,120-(H3-30.4)*6.25,IF(H3&lt;45.6,100-(5/0.6)*(H3-33.6),0)))),IF(C3="男",IF((LEFT(H3,1)*60+RIGHT(H3,2))&lt;187,120,IF((LEFT(H3,1)*60+RIGHT(H3,2))&lt;=215,120-((LEFT(H3,1)*60+RIGHT(H3,2))-187)*(5/7),IF((LEFT(H3,1)*60+RIGHT(H3,2))&lt;=315,100-(5/5)*((LEFT(H3,1)*60+RIGHT(H3,2))-215),0))),IF((LEFT(H3,1)*60+RIGHT(H3,2))&lt;172,120,IF((LEFT(H3,1)*60+RIGHT(H3,2))&lt;=200,120-((LEFT(H3,1)*60+RIGHT(H3,2))-172)*(5/7),IF((LEFT(H3,1)*60+RIGHT(H3,2))&lt;300,100-(5/5)*((LEFT(H3,1)*60+RIGHT(H3,2))-200),0)))))),IF(ISBLANK(H3),0,IF(AND(C3="男",G3="引体向上"),IF(H3&gt;=19,120,IF(H3&gt;=11,120-(19-H3)*2.5,IF(H3&gt;=7,100-(11-H3)*5,IF(H3&gt;=1,80-(7-H3)*10,0)))),IF(G3="跳绳",IF(H3&gt;=224,120,IF(H3&gt;=164,120-(5/15)*(224-H3),IF(4&lt;=H3,100-(164-H3)*(5/8),0))),IF(OR(G3="仰卧起坐",G3="仰卧"),IF(H3&gt;=60,120,IF(H3&gt;=40,120-(60-H3),IF(H3&gt;=2,100-(40-H3)*2.5,0))),IF(AND(G3="篮球",C3="男"),IF(H3&lt;=0,0,IF(H3&lt;=14,120,IF(H3&lt;=24,120-(H3-14)*2,IF(H3&lt;=64,100-(H3-24)*2.5,0)))),IF(AND(G3="篮球",C3="女"),IF(H3&lt;=0,0,IF(H3&lt;=18,120,IF(H3&lt;=28,120-(H3-18)*2,IF(H3&lt;=68,100-(H3-28)*2.5,0)))),IF(AND(G3="实心球",C3="男"),IF(H3&gt;=12.6,120,IF(H3&gt;=9.4,120-(12.6-H3)*6.25,IF(5.4&lt;=H3,100-(9.4-H3)*25,0))),IF(AND(G3="实心球",C3="女"),IF(H3&gt;9.6,120,IF(6.4&lt;=H3,120-(9.6-H3)*6.25,IF(H3&gt;=3.4,100-(6.4-H3)*(5/0.15),0))),IF(AND(C3="男",G3="立定跳远"),IF(H3&gt;=2.75,120,IF(H3&gt;2.35,120-(2.75-H3)*50,IF(H3&gt;1.75,100-(2.35-H3)*(5/0.03),0))),IF(AND(C3="女",G3="立定跳远"),IF(H3&gt;=2.27,120,IF(H3&gt;=1.87,120-(2.27-H3)*50,IF(H3&gt;=1.27,100-(1.87-H3)*(5/0.03),0))),IF(C3="男",“男生”,女生))))))))))))</f>
        <v>0</v>
      </c>
      <c r="J3" s="38">
        <f t="shared" ref="J3:J39" si="0">IF((F3+I3)&gt;200,50,(F3+I3)/4)</f>
        <v>30</v>
      </c>
      <c r="M3" s="47"/>
      <c r="N3" s="47"/>
      <c r="O3" s="47"/>
      <c r="P3" s="47"/>
    </row>
    <row r="4" ht="18.35" spans="1:16">
      <c r="A4" s="30">
        <v>2</v>
      </c>
      <c r="B4" s="34" t="s">
        <v>14</v>
      </c>
      <c r="C4" s="34" t="s">
        <v>13</v>
      </c>
      <c r="D4" s="30">
        <v>800</v>
      </c>
      <c r="E4" s="32" t="s">
        <v>15</v>
      </c>
      <c r="F4" s="39">
        <f>IF(ISNUMBER(D4),IF(ISBLANK(E4),0,IF(ISNUMBER(E4),IF(C4="男",IF(E4&lt;24.8,120,IF(E4&lt;=28,120-(E4-24.8)*6.25,IF(E4&lt;=40,100-(5/0.6)*(E4-28),0))),IF(E4&lt;30.4,120,IF(E4&lt;=33.6,120-(E4-30.4)*6.25,IF(E4&lt;45.6,100-(5/0.6)*(E4-33.6),0)))),IF(C4="男",IF((LEFT(E4,1)*60+RIGHT(E4,2))&lt;187,120,IF((LEFT(E4,1)*60+RIGHT(E4,2))&lt;=215,120-((LEFT(E4,1)*60+RIGHT(E4,2))-187)*(5/7),IF((LEFT(E4,1)*60+RIGHT(E4,2))&lt;=315,100-(5/5)*((LEFT(E4,1)*60+RIGHT(E4,2))-215),0))),IF((LEFT(E4,1)*60+RIGHT(E4,2))&lt;172,120,IF((LEFT(E4,1)*60+RIGHT(E4,2))&lt;=200,120-((LEFT(E4,1)*60+RIGHT(E4,2))-172)*(5/7),IF((LEFT(E4,1)*60+RIGHT(E4,2))&lt;300,100-(5/5)*((LEFT(E4,1)*60+RIGHT(E4,2))-200),0)))))),IF(ISBLANK(E4),0,IF(AND(C4="男",D4="引体向上"),IF(E4&gt;=19,120,IF(E4&gt;=11,120-(19-E4)*2.5,IF(E4&gt;=7,100-(11-E4)*5,IF(E4&gt;=1,80-(7-E4)*10,0)))),IF(D4="跳绳",IF(E4&gt;=224,120,IF(E4&gt;=164,120-(5/15)*(224-E4),IF(4&lt;=E4,100-(164-E4)*(5/8),0))),IF(OR(D4="仰卧起坐",D4="仰卧"),IF(E4&gt;=60,120,IF(E4&gt;=40,120-(60-E4),IF(E4&gt;=2,100-(40-E4)*2.5,0))),IF(AND(D4="篮球",C4="男"),IF(E4&lt;=0,0,IF(E4&lt;=14,120,IF(E4&lt;=24,120-(E4-14)*2,IF(E4&lt;=64,100-(E4-24)*2.5,0)))),IF(AND(D4="篮球",C4="女"),IF(E4&lt;=0,0,IF(E4&lt;=18,120,IF(E4&lt;=28,120-(E4-18)*2,IF(E4&lt;=68,100-(E4-28)*2.5,0)))),IF(AND(D4="实心球",C4="男"),IF(E4&gt;=12.6,120,IF(E4&gt;=9.4,120-(12.6-E4)*6.25,IF(5.4&lt;=E4,100-(9.4-E4)*25,0))),IF(AND(D4="实心球",C4="女"),IF(E4&gt;9.6,120,IF(6.4&lt;=E4,120-(9.6-E4)*6.25,IF(E4&gt;=3.4,100-(6.4-E4)*(5/0.15),0))),IF(AND(C4="男",D4="立定跳远"),IF(E4&gt;=2.75,120,IF(E4&gt;2.35,120-(2.75-E4)*50,IF(E4&gt;1.75,100-(2.35-E4)*(5/0.03),0))),IF(AND(C4="女",D4="立定跳远"),IF(E4&gt;=2.27,120,IF(E4&gt;=1.87,120-(2.27-E4)*50,IF(E4&gt;=1.27,100-(1.87-E4)*(5/0.03),0))),IF(C4="男",“男生”,女生))))))))))))</f>
        <v>53</v>
      </c>
      <c r="G4" s="30"/>
      <c r="H4" s="17"/>
      <c r="I4" s="44">
        <f>IF(ISNUMBER(G4),IF(ISBLANK(H4),0,IF(ISNUMBER(H4),IF(C4="男",IF(H4&lt;24.8,120,IF(H4&lt;=28,120-(H4-24.8)*6.25,IF(H4&lt;=40,100-(5/0.6)*(H4-28),0))),IF(H4&lt;30.4,120,IF(H4&lt;=33.6,120-(H4-30.4)*6.25,IF(H4&lt;45.6,100-(5/0.6)*(H4-33.6),0)))),IF(C4="男",IF((LEFT(H4,1)*60+RIGHT(H4,2))&lt;187,120,IF((LEFT(H4,1)*60+RIGHT(H4,2))&lt;=215,120-((LEFT(H4,1)*60+RIGHT(H4,2))-187)*(5/7),IF((LEFT(H4,1)*60+RIGHT(H4,2))&lt;=315,100-(5/5)*((LEFT(H4,1)*60+RIGHT(H4,2))-215),0))),IF((LEFT(H4,1)*60+RIGHT(H4,2))&lt;172,120,IF((LEFT(H4,1)*60+RIGHT(H4,2))&lt;=200,120-((LEFT(H4,1)*60+RIGHT(H4,2))-172)*(5/7),IF((LEFT(H4,1)*60+RIGHT(H4,2))&lt;300,100-(5/5)*((LEFT(H4,1)*60+RIGHT(H4,2))-200),0)))))),IF(ISBLANK(H4),0,IF(AND(C4="男",G4="引体向上"),IF(H4&gt;=19,120,IF(H4&gt;=11,120-(19-H4)*2.5,IF(H4&gt;=7,100-(11-H4)*5,IF(H4&gt;=1,80-(7-H4)*10,0)))),IF(G4="跳绳",IF(H4&gt;=224,120,IF(H4&gt;=164,120-(5/15)*(224-H4),IF(4&lt;=H4,100-(164-H4)*(5/8),0))),IF(OR(G4="仰卧起坐",G4="仰卧"),IF(H4&gt;=60,120,IF(H4&gt;=40,120-(60-H4),IF(H4&gt;=2,100-(40-H4)*2.5,0))),IF(AND(G4="篮球",C4="男"),IF(H4&lt;=0,0,IF(H4&lt;=14,120,IF(H4&lt;=24,120-(H4-14)*2,IF(H4&lt;=64,100-(H4-24)*2.5,0)))),IF(AND(G4="篮球",C4="女"),IF(H4&lt;=0,0,IF(H4&lt;=18,120,IF(H4&lt;=28,120-(H4-18)*2,IF(H4&lt;=68,100-(H4-28)*2.5,0)))),IF(AND(G4="实心球",C4="男"),IF(H4&gt;=12.6,120,IF(H4&gt;=9.4,120-(12.6-H4)*6.25,IF(5.4&lt;=H4,100-(9.4-H4)*25,0))),IF(AND(G4="实心球",C4="女"),IF(H4&gt;9.6,120,IF(6.4&lt;=H4,120-(9.6-H4)*6.25,IF(H4&gt;=3.4,100-(6.4-H4)*(5/0.15),0))),IF(AND(C4="男",G4="立定跳远"),IF(H4&gt;=2.75,120,IF(H4&gt;2.35,120-(2.75-H4)*50,IF(H4&gt;1.75,100-(2.35-H4)*(5/0.03),0))),IF(AND(C4="女",G4="立定跳远"),IF(H4&gt;=2.27,120,IF(H4&gt;=1.87,120-(2.27-H4)*50,IF(H4&gt;=1.27,100-(1.87-H4)*(5/0.03),0))),IF(C4="男",“男生”,女生))))))))))))</f>
        <v>0</v>
      </c>
      <c r="J4" s="38">
        <f t="shared" si="0"/>
        <v>13.25</v>
      </c>
      <c r="M4" s="47"/>
      <c r="N4" s="47"/>
      <c r="O4" s="47"/>
      <c r="P4" s="47"/>
    </row>
    <row r="5" ht="18.35" spans="1:16">
      <c r="A5" s="30">
        <v>3</v>
      </c>
      <c r="B5" s="34" t="s">
        <v>16</v>
      </c>
      <c r="C5" s="34" t="s">
        <v>13</v>
      </c>
      <c r="D5" s="30">
        <v>800</v>
      </c>
      <c r="E5" s="32" t="s">
        <v>17</v>
      </c>
      <c r="F5" s="39">
        <f>IF(ISNUMBER(D5),IF(ISBLANK(E5),0,IF(ISNUMBER(E5),IF(C5="男",IF(E5&lt;24.8,120,IF(E5&lt;=28,120-(E5-24.8)*6.25,IF(E5&lt;=40,100-(5/0.6)*(E5-28),0))),IF(E5&lt;30.4,120,IF(E5&lt;=33.6,120-(E5-30.4)*6.25,IF(E5&lt;45.6,100-(5/0.6)*(E5-33.6),0)))),IF(C5="男",IF((LEFT(E5,1)*60+RIGHT(E5,2))&lt;187,120,IF((LEFT(E5,1)*60+RIGHT(E5,2))&lt;=215,120-((LEFT(E5,1)*60+RIGHT(E5,2))-187)*(5/7),IF((LEFT(E5,1)*60+RIGHT(E5,2))&lt;=315,100-(5/5)*((LEFT(E5,1)*60+RIGHT(E5,2))-215),0))),IF((LEFT(E5,1)*60+RIGHT(E5,2))&lt;172,120,IF((LEFT(E5,1)*60+RIGHT(E5,2))&lt;=200,120-((LEFT(E5,1)*60+RIGHT(E5,2))-172)*(5/7),IF((LEFT(E5,1)*60+RIGHT(E5,2))&lt;300,100-(5/5)*((LEFT(E5,1)*60+RIGHT(E5,2))-200),0)))))),IF(ISBLANK(E5),0,IF(AND(C5="男",D5="引体向上"),IF(E5&gt;=19,120,IF(E5&gt;=11,120-(19-E5)*2.5,IF(E5&gt;=7,100-(11-E5)*5,IF(E5&gt;=1,80-(7-E5)*10,0)))),IF(D5="跳绳",IF(E5&gt;=224,120,IF(E5&gt;=164,120-(5/15)*(224-E5),IF(4&lt;=E5,100-(164-E5)*(5/8),0))),IF(OR(D5="仰卧起坐",D5="仰卧"),IF(E5&gt;=60,120,IF(E5&gt;=40,120-(60-E5),IF(E5&gt;=2,100-(40-E5)*2.5,0))),IF(AND(D5="篮球",C5="男"),IF(E5&lt;=0,0,IF(E5&lt;=14,120,IF(E5&lt;=24,120-(E5-14)*2,IF(E5&lt;=64,100-(E5-24)*2.5,0)))),IF(AND(D5="篮球",C5="女"),IF(E5&lt;=0,0,IF(E5&lt;=18,120,IF(E5&lt;=28,120-(E5-18)*2,IF(E5&lt;=68,100-(E5-28)*2.5,0)))),IF(AND(D5="实心球",C5="男"),IF(E5&gt;=12.6,120,IF(E5&gt;=9.4,120-(12.6-E5)*6.25,IF(5.4&lt;=E5,100-(9.4-E5)*25,0))),IF(AND(D5="实心球",C5="女"),IF(E5&gt;9.6,120,IF(6.4&lt;=E5,120-(9.6-E5)*6.25,IF(E5&gt;=3.4,100-(6.4-E5)*(5/0.15),0))),IF(AND(C5="男",D5="立定跳远"),IF(E5&gt;=2.75,120,IF(E5&gt;2.35,120-(2.75-E5)*50,IF(E5&gt;1.75,100-(2.35-E5)*(5/0.03),0))),IF(AND(C5="女",D5="立定跳远"),IF(E5&gt;=2.27,120,IF(E5&gt;=1.87,120-(2.27-E5)*50,IF(E5&gt;=1.27,100-(1.87-E5)*(5/0.03),0))),IF(C5="男",“男生”,女生))))))))))))</f>
        <v>49</v>
      </c>
      <c r="G5" s="30"/>
      <c r="H5" s="17"/>
      <c r="I5" s="44">
        <f>IF(ISNUMBER(G5),IF(ISBLANK(H5),0,IF(ISNUMBER(H5),IF(C5="男",IF(H5&lt;24.8,120,IF(H5&lt;=28,120-(H5-24.8)*6.25,IF(H5&lt;=40,100-(5/0.6)*(H5-28),0))),IF(H5&lt;30.4,120,IF(H5&lt;=33.6,120-(H5-30.4)*6.25,IF(H5&lt;45.6,100-(5/0.6)*(H5-33.6),0)))),IF(C5="男",IF((LEFT(H5,1)*60+RIGHT(H5,2))&lt;187,120,IF((LEFT(H5,1)*60+RIGHT(H5,2))&lt;=215,120-((LEFT(H5,1)*60+RIGHT(H5,2))-187)*(5/7),IF((LEFT(H5,1)*60+RIGHT(H5,2))&lt;=315,100-(5/5)*((LEFT(H5,1)*60+RIGHT(H5,2))-215),0))),IF((LEFT(H5,1)*60+RIGHT(H5,2))&lt;172,120,IF((LEFT(H5,1)*60+RIGHT(H5,2))&lt;=200,120-((LEFT(H5,1)*60+RIGHT(H5,2))-172)*(5/7),IF((LEFT(H5,1)*60+RIGHT(H5,2))&lt;300,100-(5/5)*((LEFT(H5,1)*60+RIGHT(H5,2))-200),0)))))),IF(ISBLANK(H5),0,IF(AND(C5="男",G5="引体向上"),IF(H5&gt;=19,120,IF(H5&gt;=11,120-(19-H5)*2.5,IF(H5&gt;=7,100-(11-H5)*5,IF(H5&gt;=1,80-(7-H5)*10,0)))),IF(G5="跳绳",IF(H5&gt;=224,120,IF(H5&gt;=164,120-(5/15)*(224-H5),IF(4&lt;=H5,100-(164-H5)*(5/8),0))),IF(OR(G5="仰卧起坐",G5="仰卧"),IF(H5&gt;=60,120,IF(H5&gt;=40,120-(60-H5),IF(H5&gt;=2,100-(40-H5)*2.5,0))),IF(AND(G5="篮球",C5="男"),IF(H5&lt;=0,0,IF(H5&lt;=14,120,IF(H5&lt;=24,120-(H5-14)*2,IF(H5&lt;=64,100-(H5-24)*2.5,0)))),IF(AND(G5="篮球",C5="女"),IF(H5&lt;=0,0,IF(H5&lt;=18,120,IF(H5&lt;=28,120-(H5-18)*2,IF(H5&lt;=68,100-(H5-28)*2.5,0)))),IF(AND(G5="实心球",C5="男"),IF(H5&gt;=12.6,120,IF(H5&gt;=9.4,120-(12.6-H5)*6.25,IF(5.4&lt;=H5,100-(9.4-H5)*25,0))),IF(AND(G5="实心球",C5="女"),IF(H5&gt;9.6,120,IF(6.4&lt;=H5,120-(9.6-H5)*6.25,IF(H5&gt;=3.4,100-(6.4-H5)*(5/0.15),0))),IF(AND(C5="男",G5="立定跳远"),IF(H5&gt;=2.75,120,IF(H5&gt;2.35,120-(2.75-H5)*50,IF(H5&gt;1.75,100-(2.35-H5)*(5/0.03),0))),IF(AND(C5="女",G5="立定跳远"),IF(H5&gt;=2.27,120,IF(H5&gt;=1.87,120-(2.27-H5)*50,IF(H5&gt;=1.27,100-(1.87-H5)*(5/0.03),0))),IF(C5="男",“男生”,女生))))))))))))</f>
        <v>0</v>
      </c>
      <c r="J5" s="38">
        <f t="shared" si="0"/>
        <v>12.25</v>
      </c>
      <c r="M5" s="47"/>
      <c r="N5" s="47"/>
      <c r="O5" s="47"/>
      <c r="P5" s="47"/>
    </row>
    <row r="6" ht="18.35" spans="1:16">
      <c r="A6" s="30">
        <v>4</v>
      </c>
      <c r="B6" s="34" t="s">
        <v>18</v>
      </c>
      <c r="C6" s="34" t="s">
        <v>19</v>
      </c>
      <c r="D6" s="30">
        <v>1000</v>
      </c>
      <c r="E6" s="32" t="s">
        <v>20</v>
      </c>
      <c r="F6" s="39">
        <f>IF(ISNUMBER(D6),IF(ISBLANK(E6),0,IF(ISNUMBER(E6),IF(C6="男",IF(E6&lt;24.8,120,IF(E6&lt;=28,120-(E6-24.8)*6.25,IF(E6&lt;=40,100-(5/0.6)*(E6-28),0))),IF(E6&lt;30.4,120,IF(E6&lt;=33.6,120-(E6-30.4)*6.25,IF(E6&lt;45.6,100-(5/0.6)*(E6-33.6),0)))),IF(C6="男",IF((LEFT(E6,1)*60+RIGHT(E6,2))&lt;187,120,IF((LEFT(E6,1)*60+RIGHT(E6,2))&lt;=215,120-((LEFT(E6,1)*60+RIGHT(E6,2))-187)*(5/7),IF((LEFT(E6,1)*60+RIGHT(E6,2))&lt;=315,100-(5/5)*((LEFT(E6,1)*60+RIGHT(E6,2))-215),0))),IF((LEFT(E6,1)*60+RIGHT(E6,2))&lt;172,120,IF((LEFT(E6,1)*60+RIGHT(E6,2))&lt;=200,120-((LEFT(E6,1)*60+RIGHT(E6,2))-172)*(5/7),IF((LEFT(E6,1)*60+RIGHT(E6,2))&lt;300,100-(5/5)*((LEFT(E6,1)*60+RIGHT(E6,2))-200),0)))))),IF(ISBLANK(E6),0,IF(AND(C6="男",D6="引体向上"),IF(E6&gt;=19,120,IF(E6&gt;=11,120-(19-E6)*2.5,IF(E6&gt;=7,100-(11-E6)*5,IF(E6&gt;=1,80-(7-E6)*10,0)))),IF(D6="跳绳",IF(E6&gt;=224,120,IF(E6&gt;=164,120-(5/15)*(224-E6),IF(4&lt;=E6,100-(164-E6)*(5/8),0))),IF(OR(D6="仰卧起坐",D6="仰卧"),IF(E6&gt;=60,120,IF(E6&gt;=40,120-(60-E6),IF(E6&gt;=2,100-(40-E6)*2.5,0))),IF(AND(D6="篮球",C6="男"),IF(E6&lt;=0,0,IF(E6&lt;=14,120,IF(E6&lt;=24,120-(E6-14)*2,IF(E6&lt;=64,100-(E6-24)*2.5,0)))),IF(AND(D6="篮球",C6="女"),IF(E6&lt;=0,0,IF(E6&lt;=18,120,IF(E6&lt;=28,120-(E6-18)*2,IF(E6&lt;=68,100-(E6-28)*2.5,0)))),IF(AND(D6="实心球",C6="男"),IF(E6&gt;=12.6,120,IF(E6&gt;=9.4,120-(12.6-E6)*6.25,IF(5.4&lt;=E6,100-(9.4-E6)*25,0))),IF(AND(D6="实心球",C6="女"),IF(E6&gt;9.6,120,IF(6.4&lt;=E6,120-(9.6-E6)*6.25,IF(E6&gt;=3.4,100-(6.4-E6)*(5/0.15),0))),IF(AND(C6="男",D6="立定跳远"),IF(E6&gt;=2.75,120,IF(E6&gt;2.35,120-(2.75-E6)*50,IF(E6&gt;1.75,100-(2.35-E6)*(5/0.03),0))),IF(AND(C6="女",D6="立定跳远"),IF(E6&gt;=2.27,120,IF(E6&gt;=1.87,120-(2.27-E6)*50,IF(E6&gt;=1.27,100-(1.87-E6)*(5/0.03),0))),IF(C6="男",“男生”,女生))))))))))))</f>
        <v>30</v>
      </c>
      <c r="G6" s="30"/>
      <c r="H6" s="17"/>
      <c r="I6" s="44">
        <f>IF(ISNUMBER(G6),IF(ISBLANK(H6),0,IF(ISNUMBER(H6),IF(C6="男",IF(H6&lt;24.8,120,IF(H6&lt;=28,120-(H6-24.8)*6.25,IF(H6&lt;=40,100-(5/0.6)*(H6-28),0))),IF(H6&lt;30.4,120,IF(H6&lt;=33.6,120-(H6-30.4)*6.25,IF(H6&lt;45.6,100-(5/0.6)*(H6-33.6),0)))),IF(C6="男",IF((LEFT(H6,1)*60+RIGHT(H6,2))&lt;187,120,IF((LEFT(H6,1)*60+RIGHT(H6,2))&lt;=215,120-((LEFT(H6,1)*60+RIGHT(H6,2))-187)*(5/7),IF((LEFT(H6,1)*60+RIGHT(H6,2))&lt;=315,100-(5/5)*((LEFT(H6,1)*60+RIGHT(H6,2))-215),0))),IF((LEFT(H6,1)*60+RIGHT(H6,2))&lt;172,120,IF((LEFT(H6,1)*60+RIGHT(H6,2))&lt;=200,120-((LEFT(H6,1)*60+RIGHT(H6,2))-172)*(5/7),IF((LEFT(H6,1)*60+RIGHT(H6,2))&lt;300,100-(5/5)*((LEFT(H6,1)*60+RIGHT(H6,2))-200),0)))))),IF(ISBLANK(H6),0,IF(AND(C6="男",G6="引体向上"),IF(H6&gt;=19,120,IF(H6&gt;=11,120-(19-H6)*2.5,IF(H6&gt;=7,100-(11-H6)*5,IF(H6&gt;=1,80-(7-H6)*10,0)))),IF(G6="跳绳",IF(H6&gt;=224,120,IF(H6&gt;=164,120-(5/15)*(224-H6),IF(4&lt;=H6,100-(164-H6)*(5/8),0))),IF(OR(G6="仰卧起坐",G6="仰卧"),IF(H6&gt;=60,120,IF(H6&gt;=40,120-(60-H6),IF(H6&gt;=2,100-(40-H6)*2.5,0))),IF(AND(G6="篮球",C6="男"),IF(H6&lt;=0,0,IF(H6&lt;=14,120,IF(H6&lt;=24,120-(H6-14)*2,IF(H6&lt;=64,100-(H6-24)*2.5,0)))),IF(AND(G6="篮球",C6="女"),IF(H6&lt;=0,0,IF(H6&lt;=18,120,IF(H6&lt;=28,120-(H6-18)*2,IF(H6&lt;=68,100-(H6-28)*2.5,0)))),IF(AND(G6="实心球",C6="男"),IF(H6&gt;=12.6,120,IF(H6&gt;=9.4,120-(12.6-H6)*6.25,IF(5.4&lt;=H6,100-(9.4-H6)*25,0))),IF(AND(G6="实心球",C6="女"),IF(H6&gt;9.6,120,IF(6.4&lt;=H6,120-(9.6-H6)*6.25,IF(H6&gt;=3.4,100-(6.4-H6)*(5/0.15),0))),IF(AND(C6="男",G6="立定跳远"),IF(H6&gt;=2.75,120,IF(H6&gt;2.35,120-(2.75-H6)*50,IF(H6&gt;1.75,100-(2.35-H6)*(5/0.03),0))),IF(AND(C6="女",G6="立定跳远"),IF(H6&gt;=2.27,120,IF(H6&gt;=1.87,120-(2.27-H6)*50,IF(H6&gt;=1.27,100-(1.87-H6)*(5/0.03),0))),IF(C6="男",“男生”,女生))))))))))))</f>
        <v>0</v>
      </c>
      <c r="J6" s="38">
        <f t="shared" si="0"/>
        <v>7.5</v>
      </c>
      <c r="L6" s="45"/>
      <c r="M6" s="47"/>
      <c r="N6" s="47"/>
      <c r="O6" s="47"/>
      <c r="P6" s="47"/>
    </row>
    <row r="7" ht="18.35" spans="1:16">
      <c r="A7" s="30">
        <v>5</v>
      </c>
      <c r="B7" s="34" t="s">
        <v>21</v>
      </c>
      <c r="C7" s="34" t="s">
        <v>13</v>
      </c>
      <c r="D7" s="30">
        <v>800</v>
      </c>
      <c r="E7" s="32" t="s">
        <v>22</v>
      </c>
      <c r="F7" s="39">
        <f>IF(ISNUMBER(D7),IF(ISBLANK(E7),0,IF(ISNUMBER(E7),IF(C7="男",IF(E7&lt;24.8,120,IF(E7&lt;=28,120-(E7-24.8)*6.25,IF(E7&lt;=40,100-(5/0.6)*(E7-28),0))),IF(E7&lt;30.4,120,IF(E7&lt;=33.6,120-(E7-30.4)*6.25,IF(E7&lt;45.6,100-(5/0.6)*(E7-33.6),0)))),IF(C7="男",IF((LEFT(E7,1)*60+RIGHT(E7,2))&lt;187,120,IF((LEFT(E7,1)*60+RIGHT(E7,2))&lt;=215,120-((LEFT(E7,1)*60+RIGHT(E7,2))-187)*(5/7),IF((LEFT(E7,1)*60+RIGHT(E7,2))&lt;=315,100-(5/5)*((LEFT(E7,1)*60+RIGHT(E7,2))-215),0))),IF((LEFT(E7,1)*60+RIGHT(E7,2))&lt;172,120,IF((LEFT(E7,1)*60+RIGHT(E7,2))&lt;=200,120-((LEFT(E7,1)*60+RIGHT(E7,2))-172)*(5/7),IF((LEFT(E7,1)*60+RIGHT(E7,2))&lt;300,100-(5/5)*((LEFT(E7,1)*60+RIGHT(E7,2))-200),0)))))),IF(ISBLANK(E7),0,IF(AND(C7="男",D7="引体向上"),IF(E7&gt;=19,120,IF(E7&gt;=11,120-(19-E7)*2.5,IF(E7&gt;=7,100-(11-E7)*5,IF(E7&gt;=1,80-(7-E7)*10,0)))),IF(D7="跳绳",IF(E7&gt;=224,120,IF(E7&gt;=164,120-(5/15)*(224-E7),IF(4&lt;=E7,100-(164-E7)*(5/8),0))),IF(OR(D7="仰卧起坐",D7="仰卧"),IF(E7&gt;=60,120,IF(E7&gt;=40,120-(60-E7),IF(E7&gt;=2,100-(40-E7)*2.5,0))),IF(AND(D7="篮球",C7="男"),IF(E7&lt;=0,0,IF(E7&lt;=14,120,IF(E7&lt;=24,120-(E7-14)*2,IF(E7&lt;=64,100-(E7-24)*2.5,0)))),IF(AND(D7="篮球",C7="女"),IF(E7&lt;=0,0,IF(E7&lt;=18,120,IF(E7&lt;=28,120-(E7-18)*2,IF(E7&lt;=68,100-(E7-28)*2.5,0)))),IF(AND(D7="实心球",C7="男"),IF(E7&gt;=12.6,120,IF(E7&gt;=9.4,120-(12.6-E7)*6.25,IF(5.4&lt;=E7,100-(9.4-E7)*25,0))),IF(AND(D7="实心球",C7="女"),IF(E7&gt;9.6,120,IF(6.4&lt;=E7,120-(9.6-E7)*6.25,IF(E7&gt;=3.4,100-(6.4-E7)*(5/0.15),0))),IF(AND(C7="男",D7="立定跳远"),IF(E7&gt;=2.75,120,IF(E7&gt;2.35,120-(2.75-E7)*50,IF(E7&gt;1.75,100-(2.35-E7)*(5/0.03),0))),IF(AND(C7="女",D7="立定跳远"),IF(E7&gt;=2.27,120,IF(E7&gt;=1.87,120-(2.27-E7)*50,IF(E7&gt;=1.27,100-(1.87-E7)*(5/0.03),0))),IF(C7="男",“男生”,女生))))))))))))</f>
        <v>82</v>
      </c>
      <c r="G7" s="30"/>
      <c r="H7" s="17"/>
      <c r="I7" s="44">
        <f>IF(ISNUMBER(G7),IF(ISBLANK(H7),0,IF(ISNUMBER(H7),IF(C7="男",IF(H7&lt;24.8,120,IF(H7&lt;=28,120-(H7-24.8)*6.25,IF(H7&lt;=40,100-(5/0.6)*(H7-28),0))),IF(H7&lt;30.4,120,IF(H7&lt;=33.6,120-(H7-30.4)*6.25,IF(H7&lt;45.6,100-(5/0.6)*(H7-33.6),0)))),IF(C7="男",IF((LEFT(H7,1)*60+RIGHT(H7,2))&lt;187,120,IF((LEFT(H7,1)*60+RIGHT(H7,2))&lt;=215,120-((LEFT(H7,1)*60+RIGHT(H7,2))-187)*(5/7),IF((LEFT(H7,1)*60+RIGHT(H7,2))&lt;=315,100-(5/5)*((LEFT(H7,1)*60+RIGHT(H7,2))-215),0))),IF((LEFT(H7,1)*60+RIGHT(H7,2))&lt;172,120,IF((LEFT(H7,1)*60+RIGHT(H7,2))&lt;=200,120-((LEFT(H7,1)*60+RIGHT(H7,2))-172)*(5/7),IF((LEFT(H7,1)*60+RIGHT(H7,2))&lt;300,100-(5/5)*((LEFT(H7,1)*60+RIGHT(H7,2))-200),0)))))),IF(ISBLANK(H7),0,IF(AND(C7="男",G7="引体向上"),IF(H7&gt;=19,120,IF(H7&gt;=11,120-(19-H7)*2.5,IF(H7&gt;=7,100-(11-H7)*5,IF(H7&gt;=1,80-(7-H7)*10,0)))),IF(G7="跳绳",IF(H7&gt;=224,120,IF(H7&gt;=164,120-(5/15)*(224-H7),IF(4&lt;=H7,100-(164-H7)*(5/8),0))),IF(OR(G7="仰卧起坐",G7="仰卧"),IF(H7&gt;=60,120,IF(H7&gt;=40,120-(60-H7),IF(H7&gt;=2,100-(40-H7)*2.5,0))),IF(AND(G7="篮球",C7="男"),IF(H7&lt;=0,0,IF(H7&lt;=14,120,IF(H7&lt;=24,120-(H7-14)*2,IF(H7&lt;=64,100-(H7-24)*2.5,0)))),IF(AND(G7="篮球",C7="女"),IF(H7&lt;=0,0,IF(H7&lt;=18,120,IF(H7&lt;=28,120-(H7-18)*2,IF(H7&lt;=68,100-(H7-28)*2.5,0)))),IF(AND(G7="实心球",C7="男"),IF(H7&gt;=12.6,120,IF(H7&gt;=9.4,120-(12.6-H7)*6.25,IF(5.4&lt;=H7,100-(9.4-H7)*25,0))),IF(AND(G7="实心球",C7="女"),IF(H7&gt;9.6,120,IF(6.4&lt;=H7,120-(9.6-H7)*6.25,IF(H7&gt;=3.4,100-(6.4-H7)*(5/0.15),0))),IF(AND(C7="男",G7="立定跳远"),IF(H7&gt;=2.75,120,IF(H7&gt;2.35,120-(2.75-H7)*50,IF(H7&gt;1.75,100-(2.35-H7)*(5/0.03),0))),IF(AND(C7="女",G7="立定跳远"),IF(H7&gt;=2.27,120,IF(H7&gt;=1.87,120-(2.27-H7)*50,IF(H7&gt;=1.27,100-(1.87-H7)*(5/0.03),0))),IF(C7="男",“男生”,女生))))))))))))</f>
        <v>0</v>
      </c>
      <c r="J7" s="38">
        <f t="shared" si="0"/>
        <v>20.5</v>
      </c>
      <c r="M7" s="47"/>
      <c r="N7" s="47"/>
      <c r="O7" s="47"/>
      <c r="P7" s="47"/>
    </row>
    <row r="8" ht="18.35" spans="1:16">
      <c r="A8" s="30">
        <v>6</v>
      </c>
      <c r="B8" s="34" t="s">
        <v>23</v>
      </c>
      <c r="C8" s="34" t="s">
        <v>13</v>
      </c>
      <c r="D8" s="30">
        <v>1</v>
      </c>
      <c r="E8" s="32" t="s">
        <v>24</v>
      </c>
      <c r="F8" s="39">
        <f>IF(ISNUMBER(D8),IF(ISBLANK(E8),0,IF(ISNUMBER(E8),IF(C8="男",IF(E8&lt;24.8,120,IF(E8&lt;=28,120-(E8-24.8)*6.25,IF(E8&lt;=40,100-(5/0.6)*(E8-28),0))),IF(E8&lt;30.4,120,IF(E8&lt;=33.6,120-(E8-30.4)*6.25,IF(E8&lt;45.6,100-(5/0.6)*(E8-33.6),0)))),IF(C8="男",IF((LEFT(E8,1)*60+RIGHT(E8,2))&lt;187,120,IF((LEFT(E8,1)*60+RIGHT(E8,2))&lt;=215,120-((LEFT(E8,1)*60+RIGHT(E8,2))-187)*(5/7),IF((LEFT(E8,1)*60+RIGHT(E8,2))&lt;=315,100-(5/5)*((LEFT(E8,1)*60+RIGHT(E8,2))-215),0))),IF((LEFT(E8,1)*60+RIGHT(E8,2))&lt;172,120,IF((LEFT(E8,1)*60+RIGHT(E8,2))&lt;=200,120-((LEFT(E8,1)*60+RIGHT(E8,2))-172)*(5/7),IF((LEFT(E8,1)*60+RIGHT(E8,2))&lt;300,100-(5/5)*((LEFT(E8,1)*60+RIGHT(E8,2))-200),0)))))),IF(ISBLANK(E8),0,IF(AND(C8="男",D8="引体向上"),IF(E8&gt;=19,120,IF(E8&gt;=11,120-(19-E8)*2.5,IF(E8&gt;=7,100-(11-E8)*5,IF(E8&gt;=1,80-(7-E8)*10,0)))),IF(D8="跳绳",IF(E8&gt;=224,120,IF(E8&gt;=164,120-(5/15)*(224-E8),IF(4&lt;=E8,100-(164-E8)*(5/8),0))),IF(OR(D8="仰卧起坐",D8="仰卧"),IF(E8&gt;=60,120,IF(E8&gt;=40,120-(60-E8),IF(E8&gt;=2,100-(40-E8)*2.5,0))),IF(AND(D8="篮球",C8="男"),IF(E8&lt;=0,0,IF(E8&lt;=14,120,IF(E8&lt;=24,120-(E8-14)*2,IF(E8&lt;=64,100-(E8-24)*2.5,0)))),IF(AND(D8="篮球",C8="女"),IF(E8&lt;=0,0,IF(E8&lt;=18,120,IF(E8&lt;=28,120-(E8-18)*2,IF(E8&lt;=68,100-(E8-28)*2.5,0)))),IF(AND(D8="实心球",C8="男"),IF(E8&gt;=12.6,120,IF(E8&gt;=9.4,120-(12.6-E8)*6.25,IF(5.4&lt;=E8,100-(9.4-E8)*25,0))),IF(AND(D8="实心球",C8="女"),IF(E8&gt;9.6,120,IF(6.4&lt;=E8,120-(9.6-E8)*6.25,IF(E8&gt;=3.4,100-(6.4-E8)*(5/0.15),0))),IF(AND(C8="男",D8="立定跳远"),IF(E8&gt;=2.75,120,IF(E8&gt;2.35,120-(2.75-E8)*50,IF(E8&gt;1.75,100-(2.35-E8)*(5/0.03),0))),IF(AND(C8="女",D8="立定跳远"),IF(E8&gt;=2.27,120,IF(E8&gt;=1.87,120-(2.27-E8)*50,IF(E8&gt;=1.27,100-(1.87-E8)*(5/0.03),0))),IF(C8="男",“男生”,女生))))))))))))</f>
        <v>79</v>
      </c>
      <c r="G8" s="30"/>
      <c r="H8" s="17"/>
      <c r="I8" s="44">
        <f>IF(ISNUMBER(G8),IF(ISBLANK(H8),0,IF(ISNUMBER(H8),IF(C8="男",IF(H8&lt;24.8,120,IF(H8&lt;=28,120-(H8-24.8)*6.25,IF(H8&lt;=40,100-(5/0.6)*(H8-28),0))),IF(H8&lt;30.4,120,IF(H8&lt;=33.6,120-(H8-30.4)*6.25,IF(H8&lt;45.6,100-(5/0.6)*(H8-33.6),0)))),IF(C8="男",IF((LEFT(H8,1)*60+RIGHT(H8,2))&lt;187,120,IF((LEFT(H8,1)*60+RIGHT(H8,2))&lt;=215,120-((LEFT(H8,1)*60+RIGHT(H8,2))-187)*(5/7),IF((LEFT(H8,1)*60+RIGHT(H8,2))&lt;=315,100-(5/5)*((LEFT(H8,1)*60+RIGHT(H8,2))-215),0))),IF((LEFT(H8,1)*60+RIGHT(H8,2))&lt;172,120,IF((LEFT(H8,1)*60+RIGHT(H8,2))&lt;=200,120-((LEFT(H8,1)*60+RIGHT(H8,2))-172)*(5/7),IF((LEFT(H8,1)*60+RIGHT(H8,2))&lt;300,100-(5/5)*((LEFT(H8,1)*60+RIGHT(H8,2))-200),0)))))),IF(ISBLANK(H8),0,IF(AND(C8="男",G8="引体向上"),IF(H8&gt;=19,120,IF(H8&gt;=11,120-(19-H8)*2.5,IF(H8&gt;=7,100-(11-H8)*5,IF(H8&gt;=1,80-(7-H8)*10,0)))),IF(G8="跳绳",IF(H8&gt;=224,120,IF(H8&gt;=164,120-(5/15)*(224-H8),IF(4&lt;=H8,100-(164-H8)*(5/8),0))),IF(OR(G8="仰卧起坐",G8="仰卧"),IF(H8&gt;=60,120,IF(H8&gt;=40,120-(60-H8),IF(H8&gt;=2,100-(40-H8)*2.5,0))),IF(AND(G8="篮球",C8="男"),IF(H8&lt;=0,0,IF(H8&lt;=14,120,IF(H8&lt;=24,120-(H8-14)*2,IF(H8&lt;=64,100-(H8-24)*2.5,0)))),IF(AND(G8="篮球",C8="女"),IF(H8&lt;=0,0,IF(H8&lt;=18,120,IF(H8&lt;=28,120-(H8-18)*2,IF(H8&lt;=68,100-(H8-28)*2.5,0)))),IF(AND(G8="实心球",C8="男"),IF(H8&gt;=12.6,120,IF(H8&gt;=9.4,120-(12.6-H8)*6.25,IF(5.4&lt;=H8,100-(9.4-H8)*25,0))),IF(AND(G8="实心球",C8="女"),IF(H8&gt;9.6,120,IF(6.4&lt;=H8,120-(9.6-H8)*6.25,IF(H8&gt;=3.4,100-(6.4-H8)*(5/0.15),0))),IF(AND(C8="男",G8="立定跳远"),IF(H8&gt;=2.75,120,IF(H8&gt;2.35,120-(2.75-H8)*50,IF(H8&gt;1.75,100-(2.35-H8)*(5/0.03),0))),IF(AND(C8="女",G8="立定跳远"),IF(H8&gt;=2.27,120,IF(H8&gt;=1.87,120-(2.27-H8)*50,IF(H8&gt;=1.27,100-(1.87-H8)*(5/0.03),0))),IF(C8="男",“男生”,女生))))))))))))</f>
        <v>0</v>
      </c>
      <c r="J8" s="38">
        <f t="shared" si="0"/>
        <v>19.75</v>
      </c>
      <c r="M8" s="47"/>
      <c r="N8" s="47"/>
      <c r="O8" s="47"/>
      <c r="P8" s="47"/>
    </row>
    <row r="9" ht="18.35" spans="1:16">
      <c r="A9" s="30">
        <v>7</v>
      </c>
      <c r="B9" s="34" t="s">
        <v>25</v>
      </c>
      <c r="C9" s="34" t="s">
        <v>13</v>
      </c>
      <c r="D9" s="30">
        <v>1</v>
      </c>
      <c r="E9" s="32" t="s">
        <v>26</v>
      </c>
      <c r="F9" s="39">
        <f>IF(ISNUMBER(D9),IF(ISBLANK(E9),0,IF(ISNUMBER(E9),IF(C9="男",IF(E9&lt;24.8,120,IF(E9&lt;=28,120-(E9-24.8)*6.25,IF(E9&lt;=40,100-(5/0.6)*(E9-28),0))),IF(E9&lt;30.4,120,IF(E9&lt;=33.6,120-(E9-30.4)*6.25,IF(E9&lt;45.6,100-(5/0.6)*(E9-33.6),0)))),IF(C9="男",IF((LEFT(E9,1)*60+RIGHT(E9,2))&lt;187,120,IF((LEFT(E9,1)*60+RIGHT(E9,2))&lt;=215,120-((LEFT(E9,1)*60+RIGHT(E9,2))-187)*(5/7),IF((LEFT(E9,1)*60+RIGHT(E9,2))&lt;=315,100-(5/5)*((LEFT(E9,1)*60+RIGHT(E9,2))-215),0))),IF((LEFT(E9,1)*60+RIGHT(E9,2))&lt;172,120,IF((LEFT(E9,1)*60+RIGHT(E9,2))&lt;=200,120-((LEFT(E9,1)*60+RIGHT(E9,2))-172)*(5/7),IF((LEFT(E9,1)*60+RIGHT(E9,2))&lt;300,100-(5/5)*((LEFT(E9,1)*60+RIGHT(E9,2))-200),0)))))),IF(ISBLANK(E9),0,IF(AND(C9="男",D9="引体向上"),IF(E9&gt;=19,120,IF(E9&gt;=11,120-(19-E9)*2.5,IF(E9&gt;=7,100-(11-E9)*5,IF(E9&gt;=1,80-(7-E9)*10,0)))),IF(D9="跳绳",IF(E9&gt;=224,120,IF(E9&gt;=164,120-(5/15)*(224-E9),IF(4&lt;=E9,100-(164-E9)*(5/8),0))),IF(OR(D9="仰卧起坐",D9="仰卧"),IF(E9&gt;=60,120,IF(E9&gt;=40,120-(60-E9),IF(E9&gt;=2,100-(40-E9)*2.5,0))),IF(AND(D9="篮球",C9="男"),IF(E9&lt;=0,0,IF(E9&lt;=14,120,IF(E9&lt;=24,120-(E9-14)*2,IF(E9&lt;=64,100-(E9-24)*2.5,0)))),IF(AND(D9="篮球",C9="女"),IF(E9&lt;=0,0,IF(E9&lt;=18,120,IF(E9&lt;=28,120-(E9-18)*2,IF(E9&lt;=68,100-(E9-28)*2.5,0)))),IF(AND(D9="实心球",C9="男"),IF(E9&gt;=12.6,120,IF(E9&gt;=9.4,120-(12.6-E9)*6.25,IF(5.4&lt;=E9,100-(9.4-E9)*25,0))),IF(AND(D9="实心球",C9="女"),IF(E9&gt;9.6,120,IF(6.4&lt;=E9,120-(9.6-E9)*6.25,IF(E9&gt;=3.4,100-(6.4-E9)*(5/0.15),0))),IF(AND(C9="男",D9="立定跳远"),IF(E9&gt;=2.75,120,IF(E9&gt;2.35,120-(2.75-E9)*50,IF(E9&gt;1.75,100-(2.35-E9)*(5/0.03),0))),IF(AND(C9="女",D9="立定跳远"),IF(E9&gt;=2.27,120,IF(E9&gt;=1.87,120-(2.27-E9)*50,IF(E9&gt;=1.27,100-(1.87-E9)*(5/0.03),0))),IF(C9="男",“男生”,女生))))))))))))</f>
        <v>78</v>
      </c>
      <c r="G9" s="30"/>
      <c r="H9" s="17"/>
      <c r="I9" s="44">
        <f>IF(ISNUMBER(G9),IF(ISBLANK(H9),0,IF(ISNUMBER(H9),IF(C9="男",IF(H9&lt;24.8,120,IF(H9&lt;=28,120-(H9-24.8)*6.25,IF(H9&lt;=40,100-(5/0.6)*(H9-28),0))),IF(H9&lt;30.4,120,IF(H9&lt;=33.6,120-(H9-30.4)*6.25,IF(H9&lt;45.6,100-(5/0.6)*(H9-33.6),0)))),IF(C9="男",IF((LEFT(H9,1)*60+RIGHT(H9,2))&lt;187,120,IF((LEFT(H9,1)*60+RIGHT(H9,2))&lt;=215,120-((LEFT(H9,1)*60+RIGHT(H9,2))-187)*(5/7),IF((LEFT(H9,1)*60+RIGHT(H9,2))&lt;=315,100-(5/5)*((LEFT(H9,1)*60+RIGHT(H9,2))-215),0))),IF((LEFT(H9,1)*60+RIGHT(H9,2))&lt;172,120,IF((LEFT(H9,1)*60+RIGHT(H9,2))&lt;=200,120-((LEFT(H9,1)*60+RIGHT(H9,2))-172)*(5/7),IF((LEFT(H9,1)*60+RIGHT(H9,2))&lt;300,100-(5/5)*((LEFT(H9,1)*60+RIGHT(H9,2))-200),0)))))),IF(ISBLANK(H9),0,IF(AND(C9="男",G9="引体向上"),IF(H9&gt;=19,120,IF(H9&gt;=11,120-(19-H9)*2.5,IF(H9&gt;=7,100-(11-H9)*5,IF(H9&gt;=1,80-(7-H9)*10,0)))),IF(G9="跳绳",IF(H9&gt;=224,120,IF(H9&gt;=164,120-(5/15)*(224-H9),IF(4&lt;=H9,100-(164-H9)*(5/8),0))),IF(OR(G9="仰卧起坐",G9="仰卧"),IF(H9&gt;=60,120,IF(H9&gt;=40,120-(60-H9),IF(H9&gt;=2,100-(40-H9)*2.5,0))),IF(AND(G9="篮球",C9="男"),IF(H9&lt;=0,0,IF(H9&lt;=14,120,IF(H9&lt;=24,120-(H9-14)*2,IF(H9&lt;=64,100-(H9-24)*2.5,0)))),IF(AND(G9="篮球",C9="女"),IF(H9&lt;=0,0,IF(H9&lt;=18,120,IF(H9&lt;=28,120-(H9-18)*2,IF(H9&lt;=68,100-(H9-28)*2.5,0)))),IF(AND(G9="实心球",C9="男"),IF(H9&gt;=12.6,120,IF(H9&gt;=9.4,120-(12.6-H9)*6.25,IF(5.4&lt;=H9,100-(9.4-H9)*25,0))),IF(AND(G9="实心球",C9="女"),IF(H9&gt;9.6,120,IF(6.4&lt;=H9,120-(9.6-H9)*6.25,IF(H9&gt;=3.4,100-(6.4-H9)*(5/0.15),0))),IF(AND(C9="男",G9="立定跳远"),IF(H9&gt;=2.75,120,IF(H9&gt;2.35,120-(2.75-H9)*50,IF(H9&gt;1.75,100-(2.35-H9)*(5/0.03),0))),IF(AND(C9="女",G9="立定跳远"),IF(H9&gt;=2.27,120,IF(H9&gt;=1.87,120-(2.27-H9)*50,IF(H9&gt;=1.27,100-(1.87-H9)*(5/0.03),0))),IF(C9="男",“男生”,女生))))))))))))</f>
        <v>0</v>
      </c>
      <c r="J9" s="38">
        <f t="shared" si="0"/>
        <v>19.5</v>
      </c>
      <c r="M9" s="47"/>
      <c r="N9" s="47"/>
      <c r="O9" s="47"/>
      <c r="P9" s="47"/>
    </row>
    <row r="10" ht="18.35" spans="1:16">
      <c r="A10" s="30">
        <v>8</v>
      </c>
      <c r="B10" s="34" t="s">
        <v>27</v>
      </c>
      <c r="C10" s="34" t="s">
        <v>13</v>
      </c>
      <c r="D10" s="30">
        <v>1</v>
      </c>
      <c r="E10" s="32" t="s">
        <v>28</v>
      </c>
      <c r="F10" s="39">
        <f>IF(ISNUMBER(D10),IF(ISBLANK(E10),0,IF(ISNUMBER(E10),IF(C10="男",IF(E10&lt;24.8,120,IF(E10&lt;=28,120-(E10-24.8)*6.25,IF(E10&lt;=40,100-(5/0.6)*(E10-28),0))),IF(E10&lt;30.4,120,IF(E10&lt;=33.6,120-(E10-30.4)*6.25,IF(E10&lt;45.6,100-(5/0.6)*(E10-33.6),0)))),IF(C10="男",IF((LEFT(E10,1)*60+RIGHT(E10,2))&lt;187,120,IF((LEFT(E10,1)*60+RIGHT(E10,2))&lt;=215,120-((LEFT(E10,1)*60+RIGHT(E10,2))-187)*(5/7),IF((LEFT(E10,1)*60+RIGHT(E10,2))&lt;=315,100-(5/5)*((LEFT(E10,1)*60+RIGHT(E10,2))-215),0))),IF((LEFT(E10,1)*60+RIGHT(E10,2))&lt;172,120,IF((LEFT(E10,1)*60+RIGHT(E10,2))&lt;=200,120-((LEFT(E10,1)*60+RIGHT(E10,2))-172)*(5/7),IF((LEFT(E10,1)*60+RIGHT(E10,2))&lt;300,100-(5/5)*((LEFT(E10,1)*60+RIGHT(E10,2))-200),0)))))),IF(ISBLANK(E10),0,IF(AND(C10="男",D10="引体向上"),IF(E10&gt;=19,120,IF(E10&gt;=11,120-(19-E10)*2.5,IF(E10&gt;=7,100-(11-E10)*5,IF(E10&gt;=1,80-(7-E10)*10,0)))),IF(D10="跳绳",IF(E10&gt;=224,120,IF(E10&gt;=164,120-(5/15)*(224-E10),IF(4&lt;=E10,100-(164-E10)*(5/8),0))),IF(OR(D10="仰卧起坐",D10="仰卧"),IF(E10&gt;=60,120,IF(E10&gt;=40,120-(60-E10),IF(E10&gt;=2,100-(40-E10)*2.5,0))),IF(AND(D10="篮球",C10="男"),IF(E10&lt;=0,0,IF(E10&lt;=14,120,IF(E10&lt;=24,120-(E10-14)*2,IF(E10&lt;=64,100-(E10-24)*2.5,0)))),IF(AND(D10="篮球",C10="女"),IF(E10&lt;=0,0,IF(E10&lt;=18,120,IF(E10&lt;=28,120-(E10-18)*2,IF(E10&lt;=68,100-(E10-28)*2.5,0)))),IF(AND(D10="实心球",C10="男"),IF(E10&gt;=12.6,120,IF(E10&gt;=9.4,120-(12.6-E10)*6.25,IF(5.4&lt;=E10,100-(9.4-E10)*25,0))),IF(AND(D10="实心球",C10="女"),IF(E10&gt;9.6,120,IF(6.4&lt;=E10,120-(9.6-E10)*6.25,IF(E10&gt;=3.4,100-(6.4-E10)*(5/0.15),0))),IF(AND(C10="男",D10="立定跳远"),IF(E10&gt;=2.75,120,IF(E10&gt;2.35,120-(2.75-E10)*50,IF(E10&gt;1.75,100-(2.35-E10)*(5/0.03),0))),IF(AND(C10="女",D10="立定跳远"),IF(E10&gt;=2.27,120,IF(E10&gt;=1.87,120-(2.27-E10)*50,IF(E10&gt;=1.27,100-(1.87-E10)*(5/0.03),0))),IF(C10="男",“男生”,女生))))))))))))</f>
        <v>0</v>
      </c>
      <c r="G10" s="30"/>
      <c r="H10" s="17"/>
      <c r="I10" s="44">
        <f>IF(ISNUMBER(G10),IF(ISBLANK(H10),0,IF(ISNUMBER(H10),IF(C10="男",IF(H10&lt;24.8,120,IF(H10&lt;=28,120-(H10-24.8)*6.25,IF(H10&lt;=40,100-(5/0.6)*(H10-28),0))),IF(H10&lt;30.4,120,IF(H10&lt;=33.6,120-(H10-30.4)*6.25,IF(H10&lt;45.6,100-(5/0.6)*(H10-33.6),0)))),IF(C10="男",IF((LEFT(H10,1)*60+RIGHT(H10,2))&lt;187,120,IF((LEFT(H10,1)*60+RIGHT(H10,2))&lt;=215,120-((LEFT(H10,1)*60+RIGHT(H10,2))-187)*(5/7),IF((LEFT(H10,1)*60+RIGHT(H10,2))&lt;=315,100-(5/5)*((LEFT(H10,1)*60+RIGHT(H10,2))-215),0))),IF((LEFT(H10,1)*60+RIGHT(H10,2))&lt;172,120,IF((LEFT(H10,1)*60+RIGHT(H10,2))&lt;=200,120-((LEFT(H10,1)*60+RIGHT(H10,2))-172)*(5/7),IF((LEFT(H10,1)*60+RIGHT(H10,2))&lt;300,100-(5/5)*((LEFT(H10,1)*60+RIGHT(H10,2))-200),0)))))),IF(ISBLANK(H10),0,IF(AND(C10="男",G10="引体向上"),IF(H10&gt;=19,120,IF(H10&gt;=11,120-(19-H10)*2.5,IF(H10&gt;=7,100-(11-H10)*5,IF(H10&gt;=1,80-(7-H10)*10,0)))),IF(G10="跳绳",IF(H10&gt;=224,120,IF(H10&gt;=164,120-(5/15)*(224-H10),IF(4&lt;=H10,100-(164-H10)*(5/8),0))),IF(OR(G10="仰卧起坐",G10="仰卧"),IF(H10&gt;=60,120,IF(H10&gt;=40,120-(60-H10),IF(H10&gt;=2,100-(40-H10)*2.5,0))),IF(AND(G10="篮球",C10="男"),IF(H10&lt;=0,0,IF(H10&lt;=14,120,IF(H10&lt;=24,120-(H10-14)*2,IF(H10&lt;=64,100-(H10-24)*2.5,0)))),IF(AND(G10="篮球",C10="女"),IF(H10&lt;=0,0,IF(H10&lt;=18,120,IF(H10&lt;=28,120-(H10-18)*2,IF(H10&lt;=68,100-(H10-28)*2.5,0)))),IF(AND(G10="实心球",C10="男"),IF(H10&gt;=12.6,120,IF(H10&gt;=9.4,120-(12.6-H10)*6.25,IF(5.4&lt;=H10,100-(9.4-H10)*25,0))),IF(AND(G10="实心球",C10="女"),IF(H10&gt;9.6,120,IF(6.4&lt;=H10,120-(9.6-H10)*6.25,IF(H10&gt;=3.4,100-(6.4-H10)*(5/0.15),0))),IF(AND(C10="男",G10="立定跳远"),IF(H10&gt;=2.75,120,IF(H10&gt;2.35,120-(2.75-H10)*50,IF(H10&gt;1.75,100-(2.35-H10)*(5/0.03),0))),IF(AND(C10="女",G10="立定跳远"),IF(H10&gt;=2.27,120,IF(H10&gt;=1.87,120-(2.27-H10)*50,IF(H10&gt;=1.27,100-(1.87-H10)*(5/0.03),0))),IF(C10="男",“男生”,女生))))))))))))</f>
        <v>0</v>
      </c>
      <c r="J10" s="38">
        <f t="shared" si="0"/>
        <v>0</v>
      </c>
      <c r="M10" s="47"/>
      <c r="N10" s="47"/>
      <c r="O10" s="47"/>
      <c r="P10" s="47"/>
    </row>
    <row r="11" ht="18.35" spans="1:16">
      <c r="A11" s="30">
        <v>9</v>
      </c>
      <c r="B11" s="34" t="s">
        <v>29</v>
      </c>
      <c r="C11" s="34" t="s">
        <v>13</v>
      </c>
      <c r="D11" s="30">
        <v>1</v>
      </c>
      <c r="E11" s="32" t="s">
        <v>30</v>
      </c>
      <c r="F11" s="39">
        <f>IF(ISNUMBER(D11),IF(ISBLANK(E11),0,IF(ISNUMBER(E11),IF(C11="男",IF(E11&lt;24.8,120,IF(E11&lt;=28,120-(E11-24.8)*6.25,IF(E11&lt;=40,100-(5/0.6)*(E11-28),0))),IF(E11&lt;30.4,120,IF(E11&lt;=33.6,120-(E11-30.4)*6.25,IF(E11&lt;45.6,100-(5/0.6)*(E11-33.6),0)))),IF(C11="男",IF((LEFT(E11,1)*60+RIGHT(E11,2))&lt;187,120,IF((LEFT(E11,1)*60+RIGHT(E11,2))&lt;=215,120-((LEFT(E11,1)*60+RIGHT(E11,2))-187)*(5/7),IF((LEFT(E11,1)*60+RIGHT(E11,2))&lt;=315,100-(5/5)*((LEFT(E11,1)*60+RIGHT(E11,2))-215),0))),IF((LEFT(E11,1)*60+RIGHT(E11,2))&lt;172,120,IF((LEFT(E11,1)*60+RIGHT(E11,2))&lt;=200,120-((LEFT(E11,1)*60+RIGHT(E11,2))-172)*(5/7),IF((LEFT(E11,1)*60+RIGHT(E11,2))&lt;300,100-(5/5)*((LEFT(E11,1)*60+RIGHT(E11,2))-200),0)))))),IF(ISBLANK(E11),0,IF(AND(C11="男",D11="引体向上"),IF(E11&gt;=19,120,IF(E11&gt;=11,120-(19-E11)*2.5,IF(E11&gt;=7,100-(11-E11)*5,IF(E11&gt;=1,80-(7-E11)*10,0)))),IF(D11="跳绳",IF(E11&gt;=224,120,IF(E11&gt;=164,120-(5/15)*(224-E11),IF(4&lt;=E11,100-(164-E11)*(5/8),0))),IF(OR(D11="仰卧起坐",D11="仰卧"),IF(E11&gt;=60,120,IF(E11&gt;=40,120-(60-E11),IF(E11&gt;=2,100-(40-E11)*2.5,0))),IF(AND(D11="篮球",C11="男"),IF(E11&lt;=0,0,IF(E11&lt;=14,120,IF(E11&lt;=24,120-(E11-14)*2,IF(E11&lt;=64,100-(E11-24)*2.5,0)))),IF(AND(D11="篮球",C11="女"),IF(E11&lt;=0,0,IF(E11&lt;=18,120,IF(E11&lt;=28,120-(E11-18)*2,IF(E11&lt;=68,100-(E11-28)*2.5,0)))),IF(AND(D11="实心球",C11="男"),IF(E11&gt;=12.6,120,IF(E11&gt;=9.4,120-(12.6-E11)*6.25,IF(5.4&lt;=E11,100-(9.4-E11)*25,0))),IF(AND(D11="实心球",C11="女"),IF(E11&gt;9.6,120,IF(6.4&lt;=E11,120-(9.6-E11)*6.25,IF(E11&gt;=3.4,100-(6.4-E11)*(5/0.15),0))),IF(AND(C11="男",D11="立定跳远"),IF(E11&gt;=2.75,120,IF(E11&gt;2.35,120-(2.75-E11)*50,IF(E11&gt;1.75,100-(2.35-E11)*(5/0.03),0))),IF(AND(C11="女",D11="立定跳远"),IF(E11&gt;=2.27,120,IF(E11&gt;=1.87,120-(2.27-E11)*50,IF(E11&gt;=1.27,100-(1.87-E11)*(5/0.03),0))),IF(C11="男",“男生”,女生))))))))))))</f>
        <v>67</v>
      </c>
      <c r="G11" s="30"/>
      <c r="H11" s="17"/>
      <c r="I11" s="44">
        <f>IF(ISNUMBER(G11),IF(ISBLANK(H11),0,IF(ISNUMBER(H11),IF(C11="男",IF(H11&lt;24.8,120,IF(H11&lt;=28,120-(H11-24.8)*6.25,IF(H11&lt;=40,100-(5/0.6)*(H11-28),0))),IF(H11&lt;30.4,120,IF(H11&lt;=33.6,120-(H11-30.4)*6.25,IF(H11&lt;45.6,100-(5/0.6)*(H11-33.6),0)))),IF(C11="男",IF((LEFT(H11,1)*60+RIGHT(H11,2))&lt;187,120,IF((LEFT(H11,1)*60+RIGHT(H11,2))&lt;=215,120-((LEFT(H11,1)*60+RIGHT(H11,2))-187)*(5/7),IF((LEFT(H11,1)*60+RIGHT(H11,2))&lt;=315,100-(5/5)*((LEFT(H11,1)*60+RIGHT(H11,2))-215),0))),IF((LEFT(H11,1)*60+RIGHT(H11,2))&lt;172,120,IF((LEFT(H11,1)*60+RIGHT(H11,2))&lt;=200,120-((LEFT(H11,1)*60+RIGHT(H11,2))-172)*(5/7),IF((LEFT(H11,1)*60+RIGHT(H11,2))&lt;300,100-(5/5)*((LEFT(H11,1)*60+RIGHT(H11,2))-200),0)))))),IF(ISBLANK(H11),0,IF(AND(C11="男",G11="引体向上"),IF(H11&gt;=19,120,IF(H11&gt;=11,120-(19-H11)*2.5,IF(H11&gt;=7,100-(11-H11)*5,IF(H11&gt;=1,80-(7-H11)*10,0)))),IF(G11="跳绳",IF(H11&gt;=224,120,IF(H11&gt;=164,120-(5/15)*(224-H11),IF(4&lt;=H11,100-(164-H11)*(5/8),0))),IF(OR(G11="仰卧起坐",G11="仰卧"),IF(H11&gt;=60,120,IF(H11&gt;=40,120-(60-H11),IF(H11&gt;=2,100-(40-H11)*2.5,0))),IF(AND(G11="篮球",C11="男"),IF(H11&lt;=0,0,IF(H11&lt;=14,120,IF(H11&lt;=24,120-(H11-14)*2,IF(H11&lt;=64,100-(H11-24)*2.5,0)))),IF(AND(G11="篮球",C11="女"),IF(H11&lt;=0,0,IF(H11&lt;=18,120,IF(H11&lt;=28,120-(H11-18)*2,IF(H11&lt;=68,100-(H11-28)*2.5,0)))),IF(AND(G11="实心球",C11="男"),IF(H11&gt;=12.6,120,IF(H11&gt;=9.4,120-(12.6-H11)*6.25,IF(5.4&lt;=H11,100-(9.4-H11)*25,0))),IF(AND(G11="实心球",C11="女"),IF(H11&gt;9.6,120,IF(6.4&lt;=H11,120-(9.6-H11)*6.25,IF(H11&gt;=3.4,100-(6.4-H11)*(5/0.15),0))),IF(AND(C11="男",G11="立定跳远"),IF(H11&gt;=2.75,120,IF(H11&gt;2.35,120-(2.75-H11)*50,IF(H11&gt;1.75,100-(2.35-H11)*(5/0.03),0))),IF(AND(C11="女",G11="立定跳远"),IF(H11&gt;=2.27,120,IF(H11&gt;=1.87,120-(2.27-H11)*50,IF(H11&gt;=1.27,100-(1.87-H11)*(5/0.03),0))),IF(C11="男",“男生”,女生))))))))))))</f>
        <v>0</v>
      </c>
      <c r="J11" s="38">
        <f t="shared" si="0"/>
        <v>16.75</v>
      </c>
      <c r="M11" s="47"/>
      <c r="N11" s="47"/>
      <c r="O11" s="47"/>
      <c r="P11" s="47"/>
    </row>
    <row r="12" ht="18.35" spans="1:16">
      <c r="A12" s="30">
        <v>10</v>
      </c>
      <c r="B12" s="34" t="s">
        <v>31</v>
      </c>
      <c r="C12" s="34" t="s">
        <v>13</v>
      </c>
      <c r="D12" s="30">
        <v>1</v>
      </c>
      <c r="E12" s="32" t="s">
        <v>32</v>
      </c>
      <c r="F12" s="39">
        <f>IF(ISNUMBER(D12),IF(ISBLANK(E12),0,IF(ISNUMBER(E12),IF(C12="男",IF(E12&lt;24.8,120,IF(E12&lt;=28,120-(E12-24.8)*6.25,IF(E12&lt;=40,100-(5/0.6)*(E12-28),0))),IF(E12&lt;30.4,120,IF(E12&lt;=33.6,120-(E12-30.4)*6.25,IF(E12&lt;45.6,100-(5/0.6)*(E12-33.6),0)))),IF(C12="男",IF((LEFT(E12,1)*60+RIGHT(E12,2))&lt;187,120,IF((LEFT(E12,1)*60+RIGHT(E12,2))&lt;=215,120-((LEFT(E12,1)*60+RIGHT(E12,2))-187)*(5/7),IF((LEFT(E12,1)*60+RIGHT(E12,2))&lt;=315,100-(5/5)*((LEFT(E12,1)*60+RIGHT(E12,2))-215),0))),IF((LEFT(E12,1)*60+RIGHT(E12,2))&lt;172,120,IF((LEFT(E12,1)*60+RIGHT(E12,2))&lt;=200,120-((LEFT(E12,1)*60+RIGHT(E12,2))-172)*(5/7),IF((LEFT(E12,1)*60+RIGHT(E12,2))&lt;300,100-(5/5)*((LEFT(E12,1)*60+RIGHT(E12,2))-200),0)))))),IF(ISBLANK(E12),0,IF(AND(C12="男",D12="引体向上"),IF(E12&gt;=19,120,IF(E12&gt;=11,120-(19-E12)*2.5,IF(E12&gt;=7,100-(11-E12)*5,IF(E12&gt;=1,80-(7-E12)*10,0)))),IF(D12="跳绳",IF(E12&gt;=224,120,IF(E12&gt;=164,120-(5/15)*(224-E12),IF(4&lt;=E12,100-(164-E12)*(5/8),0))),IF(OR(D12="仰卧起坐",D12="仰卧"),IF(E12&gt;=60,120,IF(E12&gt;=40,120-(60-E12),IF(E12&gt;=2,100-(40-E12)*2.5,0))),IF(AND(D12="篮球",C12="男"),IF(E12&lt;=0,0,IF(E12&lt;=14,120,IF(E12&lt;=24,120-(E12-14)*2,IF(E12&lt;=64,100-(E12-24)*2.5,0)))),IF(AND(D12="篮球",C12="女"),IF(E12&lt;=0,0,IF(E12&lt;=18,120,IF(E12&lt;=28,120-(E12-18)*2,IF(E12&lt;=68,100-(E12-28)*2.5,0)))),IF(AND(D12="实心球",C12="男"),IF(E12&gt;=12.6,120,IF(E12&gt;=9.4,120-(12.6-E12)*6.25,IF(5.4&lt;=E12,100-(9.4-E12)*25,0))),IF(AND(D12="实心球",C12="女"),IF(E12&gt;9.6,120,IF(6.4&lt;=E12,120-(9.6-E12)*6.25,IF(E12&gt;=3.4,100-(6.4-E12)*(5/0.15),0))),IF(AND(C12="男",D12="立定跳远"),IF(E12&gt;=2.75,120,IF(E12&gt;2.35,120-(2.75-E12)*50,IF(E12&gt;1.75,100-(2.35-E12)*(5/0.03),0))),IF(AND(C12="女",D12="立定跳远"),IF(E12&gt;=2.27,120,IF(E12&gt;=1.87,120-(2.27-E12)*50,IF(E12&gt;=1.27,100-(1.87-E12)*(5/0.03),0))),IF(C12="男",“男生”,女生))))))))))))</f>
        <v>38</v>
      </c>
      <c r="G12" s="30"/>
      <c r="H12" s="17"/>
      <c r="I12" s="44">
        <f>IF(ISNUMBER(G12),IF(ISBLANK(H12),0,IF(ISNUMBER(H12),IF(C12="男",IF(H12&lt;24.8,120,IF(H12&lt;=28,120-(H12-24.8)*6.25,IF(H12&lt;=40,100-(5/0.6)*(H12-28),0))),IF(H12&lt;30.4,120,IF(H12&lt;=33.6,120-(H12-30.4)*6.25,IF(H12&lt;45.6,100-(5/0.6)*(H12-33.6),0)))),IF(C12="男",IF((LEFT(H12,1)*60+RIGHT(H12,2))&lt;187,120,IF((LEFT(H12,1)*60+RIGHT(H12,2))&lt;=215,120-((LEFT(H12,1)*60+RIGHT(H12,2))-187)*(5/7),IF((LEFT(H12,1)*60+RIGHT(H12,2))&lt;=315,100-(5/5)*((LEFT(H12,1)*60+RIGHT(H12,2))-215),0))),IF((LEFT(H12,1)*60+RIGHT(H12,2))&lt;172,120,IF((LEFT(H12,1)*60+RIGHT(H12,2))&lt;=200,120-((LEFT(H12,1)*60+RIGHT(H12,2))-172)*(5/7),IF((LEFT(H12,1)*60+RIGHT(H12,2))&lt;300,100-(5/5)*((LEFT(H12,1)*60+RIGHT(H12,2))-200),0)))))),IF(ISBLANK(H12),0,IF(AND(C12="男",G12="引体向上"),IF(H12&gt;=19,120,IF(H12&gt;=11,120-(19-H12)*2.5,IF(H12&gt;=7,100-(11-H12)*5,IF(H12&gt;=1,80-(7-H12)*10,0)))),IF(G12="跳绳",IF(H12&gt;=224,120,IF(H12&gt;=164,120-(5/15)*(224-H12),IF(4&lt;=H12,100-(164-H12)*(5/8),0))),IF(OR(G12="仰卧起坐",G12="仰卧"),IF(H12&gt;=60,120,IF(H12&gt;=40,120-(60-H12),IF(H12&gt;=2,100-(40-H12)*2.5,0))),IF(AND(G12="篮球",C12="男"),IF(H12&lt;=0,0,IF(H12&lt;=14,120,IF(H12&lt;=24,120-(H12-14)*2,IF(H12&lt;=64,100-(H12-24)*2.5,0)))),IF(AND(G12="篮球",C12="女"),IF(H12&lt;=0,0,IF(H12&lt;=18,120,IF(H12&lt;=28,120-(H12-18)*2,IF(H12&lt;=68,100-(H12-28)*2.5,0)))),IF(AND(G12="实心球",C12="男"),IF(H12&gt;=12.6,120,IF(H12&gt;=9.4,120-(12.6-H12)*6.25,IF(5.4&lt;=H12,100-(9.4-H12)*25,0))),IF(AND(G12="实心球",C12="女"),IF(H12&gt;9.6,120,IF(6.4&lt;=H12,120-(9.6-H12)*6.25,IF(H12&gt;=3.4,100-(6.4-H12)*(5/0.15),0))),IF(AND(C12="男",G12="立定跳远"),IF(H12&gt;=2.75,120,IF(H12&gt;2.35,120-(2.75-H12)*50,IF(H12&gt;1.75,100-(2.35-H12)*(5/0.03),0))),IF(AND(C12="女",G12="立定跳远"),IF(H12&gt;=2.27,120,IF(H12&gt;=1.87,120-(2.27-H12)*50,IF(H12&gt;=1.27,100-(1.87-H12)*(5/0.03),0))),IF(C12="男",“男生”,女生))))))))))))</f>
        <v>0</v>
      </c>
      <c r="J12" s="38">
        <f t="shared" si="0"/>
        <v>9.5</v>
      </c>
      <c r="M12" s="47"/>
      <c r="N12" s="47"/>
      <c r="O12" s="47"/>
      <c r="P12" s="47"/>
    </row>
    <row r="13" ht="18.35" spans="1:13">
      <c r="A13" s="30">
        <v>11</v>
      </c>
      <c r="B13" s="34" t="s">
        <v>33</v>
      </c>
      <c r="C13" s="34" t="s">
        <v>13</v>
      </c>
      <c r="D13" s="30">
        <v>1</v>
      </c>
      <c r="E13" s="32" t="s">
        <v>34</v>
      </c>
      <c r="F13" s="39">
        <f>IF(ISNUMBER(D13),IF(ISBLANK(E13),0,IF(ISNUMBER(E13),IF(C13="男",IF(E13&lt;24.8,120,IF(E13&lt;=28,120-(E13-24.8)*6.25,IF(E13&lt;=40,100-(5/0.6)*(E13-28),0))),IF(E13&lt;30.4,120,IF(E13&lt;=33.6,120-(E13-30.4)*6.25,IF(E13&lt;45.6,100-(5/0.6)*(E13-33.6),0)))),IF(C13="男",IF((LEFT(E13,1)*60+RIGHT(E13,2))&lt;187,120,IF((LEFT(E13,1)*60+RIGHT(E13,2))&lt;=215,120-((LEFT(E13,1)*60+RIGHT(E13,2))-187)*(5/7),IF((LEFT(E13,1)*60+RIGHT(E13,2))&lt;=315,100-(5/5)*((LEFT(E13,1)*60+RIGHT(E13,2))-215),0))),IF((LEFT(E13,1)*60+RIGHT(E13,2))&lt;172,120,IF((LEFT(E13,1)*60+RIGHT(E13,2))&lt;=200,120-((LEFT(E13,1)*60+RIGHT(E13,2))-172)*(5/7),IF((LEFT(E13,1)*60+RIGHT(E13,2))&lt;300,100-(5/5)*((LEFT(E13,1)*60+RIGHT(E13,2))-200),0)))))),IF(ISBLANK(E13),0,IF(AND(C13="男",D13="引体向上"),IF(E13&gt;=19,120,IF(E13&gt;=11,120-(19-E13)*2.5,IF(E13&gt;=7,100-(11-E13)*5,IF(E13&gt;=1,80-(7-E13)*10,0)))),IF(D13="跳绳",IF(E13&gt;=224,120,IF(E13&gt;=164,120-(5/15)*(224-E13),IF(4&lt;=E13,100-(164-E13)*(5/8),0))),IF(OR(D13="仰卧起坐",D13="仰卧"),IF(E13&gt;=60,120,IF(E13&gt;=40,120-(60-E13),IF(E13&gt;=2,100-(40-E13)*2.5,0))),IF(AND(D13="篮球",C13="男"),IF(E13&lt;=0,0,IF(E13&lt;=14,120,IF(E13&lt;=24,120-(E13-14)*2,IF(E13&lt;=64,100-(E13-24)*2.5,0)))),IF(AND(D13="篮球",C13="女"),IF(E13&lt;=0,0,IF(E13&lt;=18,120,IF(E13&lt;=28,120-(E13-18)*2,IF(E13&lt;=68,100-(E13-28)*2.5,0)))),IF(AND(D13="实心球",C13="男"),IF(E13&gt;=12.6,120,IF(E13&gt;=9.4,120-(12.6-E13)*6.25,IF(5.4&lt;=E13,100-(9.4-E13)*25,0))),IF(AND(D13="实心球",C13="女"),IF(E13&gt;9.6,120,IF(6.4&lt;=E13,120-(9.6-E13)*6.25,IF(E13&gt;=3.4,100-(6.4-E13)*(5/0.15),0))),IF(AND(C13="男",D13="立定跳远"),IF(E13&gt;=2.75,120,IF(E13&gt;2.35,120-(2.75-E13)*50,IF(E13&gt;1.75,100-(2.35-E13)*(5/0.03),0))),IF(AND(C13="女",D13="立定跳远"),IF(E13&gt;=2.27,120,IF(E13&gt;=1.87,120-(2.27-E13)*50,IF(E13&gt;=1.27,100-(1.87-E13)*(5/0.03),0))),IF(C13="男",“男生”,女生))))))))))))</f>
        <v>95</v>
      </c>
      <c r="G13" s="30"/>
      <c r="H13" s="17"/>
      <c r="I13" s="44">
        <f>IF(ISNUMBER(G13),IF(ISBLANK(H13),0,IF(ISNUMBER(H13),IF(C13="男",IF(H13&lt;24.8,120,IF(H13&lt;=28,120-(H13-24.8)*6.25,IF(H13&lt;=40,100-(5/0.6)*(H13-28),0))),IF(H13&lt;30.4,120,IF(H13&lt;=33.6,120-(H13-30.4)*6.25,IF(H13&lt;45.6,100-(5/0.6)*(H13-33.6),0)))),IF(C13="男",IF((LEFT(H13,1)*60+RIGHT(H13,2))&lt;187,120,IF((LEFT(H13,1)*60+RIGHT(H13,2))&lt;=215,120-((LEFT(H13,1)*60+RIGHT(H13,2))-187)*(5/7),IF((LEFT(H13,1)*60+RIGHT(H13,2))&lt;=315,100-(5/5)*((LEFT(H13,1)*60+RIGHT(H13,2))-215),0))),IF((LEFT(H13,1)*60+RIGHT(H13,2))&lt;172,120,IF((LEFT(H13,1)*60+RIGHT(H13,2))&lt;=200,120-((LEFT(H13,1)*60+RIGHT(H13,2))-172)*(5/7),IF((LEFT(H13,1)*60+RIGHT(H13,2))&lt;300,100-(5/5)*((LEFT(H13,1)*60+RIGHT(H13,2))-200),0)))))),IF(ISBLANK(H13),0,IF(AND(C13="男",G13="引体向上"),IF(H13&gt;=19,120,IF(H13&gt;=11,120-(19-H13)*2.5,IF(H13&gt;=7,100-(11-H13)*5,IF(H13&gt;=1,80-(7-H13)*10,0)))),IF(G13="跳绳",IF(H13&gt;=224,120,IF(H13&gt;=164,120-(5/15)*(224-H13),IF(4&lt;=H13,100-(164-H13)*(5/8),0))),IF(OR(G13="仰卧起坐",G13="仰卧"),IF(H13&gt;=60,120,IF(H13&gt;=40,120-(60-H13),IF(H13&gt;=2,100-(40-H13)*2.5,0))),IF(AND(G13="篮球",C13="男"),IF(H13&lt;=0,0,IF(H13&lt;=14,120,IF(H13&lt;=24,120-(H13-14)*2,IF(H13&lt;=64,100-(H13-24)*2.5,0)))),IF(AND(G13="篮球",C13="女"),IF(H13&lt;=0,0,IF(H13&lt;=18,120,IF(H13&lt;=28,120-(H13-18)*2,IF(H13&lt;=68,100-(H13-28)*2.5,0)))),IF(AND(G13="实心球",C13="男"),IF(H13&gt;=12.6,120,IF(H13&gt;=9.4,120-(12.6-H13)*6.25,IF(5.4&lt;=H13,100-(9.4-H13)*25,0))),IF(AND(G13="实心球",C13="女"),IF(H13&gt;9.6,120,IF(6.4&lt;=H13,120-(9.6-H13)*6.25,IF(H13&gt;=3.4,100-(6.4-H13)*(5/0.15),0))),IF(AND(C13="男",G13="立定跳远"),IF(H13&gt;=2.75,120,IF(H13&gt;2.35,120-(2.75-H13)*50,IF(H13&gt;1.75,100-(2.35-H13)*(5/0.03),0))),IF(AND(C13="女",G13="立定跳远"),IF(H13&gt;=2.27,120,IF(H13&gt;=1.87,120-(2.27-H13)*50,IF(H13&gt;=1.27,100-(1.87-H13)*(5/0.03),0))),IF(C13="男",“男生”,女生))))))))))))</f>
        <v>0</v>
      </c>
      <c r="J13" s="38">
        <f t="shared" si="0"/>
        <v>23.75</v>
      </c>
      <c r="M13" s="48"/>
    </row>
    <row r="14" ht="18.35" spans="1:13">
      <c r="A14" s="30">
        <v>12</v>
      </c>
      <c r="B14" s="34" t="s">
        <v>35</v>
      </c>
      <c r="C14" s="34" t="s">
        <v>13</v>
      </c>
      <c r="D14" s="30">
        <v>1</v>
      </c>
      <c r="E14" s="32" t="s">
        <v>36</v>
      </c>
      <c r="F14" s="39">
        <f>IF(ISNUMBER(D14),IF(ISBLANK(E14),0,IF(ISNUMBER(E14),IF(C14="男",IF(E14&lt;24.8,120,IF(E14&lt;=28,120-(E14-24.8)*6.25,IF(E14&lt;=40,100-(5/0.6)*(E14-28),0))),IF(E14&lt;30.4,120,IF(E14&lt;=33.6,120-(E14-30.4)*6.25,IF(E14&lt;45.6,100-(5/0.6)*(E14-33.6),0)))),IF(C14="男",IF((LEFT(E14,1)*60+RIGHT(E14,2))&lt;187,120,IF((LEFT(E14,1)*60+RIGHT(E14,2))&lt;=215,120-((LEFT(E14,1)*60+RIGHT(E14,2))-187)*(5/7),IF((LEFT(E14,1)*60+RIGHT(E14,2))&lt;=315,100-(5/5)*((LEFT(E14,1)*60+RIGHT(E14,2))-215),0))),IF((LEFT(E14,1)*60+RIGHT(E14,2))&lt;172,120,IF((LEFT(E14,1)*60+RIGHT(E14,2))&lt;=200,120-((LEFT(E14,1)*60+RIGHT(E14,2))-172)*(5/7),IF((LEFT(E14,1)*60+RIGHT(E14,2))&lt;300,100-(5/5)*((LEFT(E14,1)*60+RIGHT(E14,2))-200),0)))))),IF(ISBLANK(E14),0,IF(AND(C14="男",D14="引体向上"),IF(E14&gt;=19,120,IF(E14&gt;=11,120-(19-E14)*2.5,IF(E14&gt;=7,100-(11-E14)*5,IF(E14&gt;=1,80-(7-E14)*10,0)))),IF(D14="跳绳",IF(E14&gt;=224,120,IF(E14&gt;=164,120-(5/15)*(224-E14),IF(4&lt;=E14,100-(164-E14)*(5/8),0))),IF(OR(D14="仰卧起坐",D14="仰卧"),IF(E14&gt;=60,120,IF(E14&gt;=40,120-(60-E14),IF(E14&gt;=2,100-(40-E14)*2.5,0))),IF(AND(D14="篮球",C14="男"),IF(E14&lt;=0,0,IF(E14&lt;=14,120,IF(E14&lt;=24,120-(E14-14)*2,IF(E14&lt;=64,100-(E14-24)*2.5,0)))),IF(AND(D14="篮球",C14="女"),IF(E14&lt;=0,0,IF(E14&lt;=18,120,IF(E14&lt;=28,120-(E14-18)*2,IF(E14&lt;=68,100-(E14-28)*2.5,0)))),IF(AND(D14="实心球",C14="男"),IF(E14&gt;=12.6,120,IF(E14&gt;=9.4,120-(12.6-E14)*6.25,IF(5.4&lt;=E14,100-(9.4-E14)*25,0))),IF(AND(D14="实心球",C14="女"),IF(E14&gt;9.6,120,IF(6.4&lt;=E14,120-(9.6-E14)*6.25,IF(E14&gt;=3.4,100-(6.4-E14)*(5/0.15),0))),IF(AND(C14="男",D14="立定跳远"),IF(E14&gt;=2.75,120,IF(E14&gt;2.35,120-(2.75-E14)*50,IF(E14&gt;1.75,100-(2.35-E14)*(5/0.03),0))),IF(AND(C14="女",D14="立定跳远"),IF(E14&gt;=2.27,120,IF(E14&gt;=1.87,120-(2.27-E14)*50,IF(E14&gt;=1.27,100-(1.87-E14)*(5/0.03),0))),IF(C14="男",“男生”,女生))))))))))))</f>
        <v>60</v>
      </c>
      <c r="G14" s="30"/>
      <c r="H14" s="17"/>
      <c r="I14" s="44">
        <f>IF(ISNUMBER(G14),IF(ISBLANK(H14),0,IF(ISNUMBER(H14),IF(C14="男",IF(H14&lt;24.8,120,IF(H14&lt;=28,120-(H14-24.8)*6.25,IF(H14&lt;=40,100-(5/0.6)*(H14-28),0))),IF(H14&lt;30.4,120,IF(H14&lt;=33.6,120-(H14-30.4)*6.25,IF(H14&lt;45.6,100-(5/0.6)*(H14-33.6),0)))),IF(C14="男",IF((LEFT(H14,1)*60+RIGHT(H14,2))&lt;187,120,IF((LEFT(H14,1)*60+RIGHT(H14,2))&lt;=215,120-((LEFT(H14,1)*60+RIGHT(H14,2))-187)*(5/7),IF((LEFT(H14,1)*60+RIGHT(H14,2))&lt;=315,100-(5/5)*((LEFT(H14,1)*60+RIGHT(H14,2))-215),0))),IF((LEFT(H14,1)*60+RIGHT(H14,2))&lt;172,120,IF((LEFT(H14,1)*60+RIGHT(H14,2))&lt;=200,120-((LEFT(H14,1)*60+RIGHT(H14,2))-172)*(5/7),IF((LEFT(H14,1)*60+RIGHT(H14,2))&lt;300,100-(5/5)*((LEFT(H14,1)*60+RIGHT(H14,2))-200),0)))))),IF(ISBLANK(H14),0,IF(AND(C14="男",G14="引体向上"),IF(H14&gt;=19,120,IF(H14&gt;=11,120-(19-H14)*2.5,IF(H14&gt;=7,100-(11-H14)*5,IF(H14&gt;=1,80-(7-H14)*10,0)))),IF(G14="跳绳",IF(H14&gt;=224,120,IF(H14&gt;=164,120-(5/15)*(224-H14),IF(4&lt;=H14,100-(164-H14)*(5/8),0))),IF(OR(G14="仰卧起坐",G14="仰卧"),IF(H14&gt;=60,120,IF(H14&gt;=40,120-(60-H14),IF(H14&gt;=2,100-(40-H14)*2.5,0))),IF(AND(G14="篮球",C14="男"),IF(H14&lt;=0,0,IF(H14&lt;=14,120,IF(H14&lt;=24,120-(H14-14)*2,IF(H14&lt;=64,100-(H14-24)*2.5,0)))),IF(AND(G14="篮球",C14="女"),IF(H14&lt;=0,0,IF(H14&lt;=18,120,IF(H14&lt;=28,120-(H14-18)*2,IF(H14&lt;=68,100-(H14-28)*2.5,0)))),IF(AND(G14="实心球",C14="男"),IF(H14&gt;=12.6,120,IF(H14&gt;=9.4,120-(12.6-H14)*6.25,IF(5.4&lt;=H14,100-(9.4-H14)*25,0))),IF(AND(G14="实心球",C14="女"),IF(H14&gt;9.6,120,IF(6.4&lt;=H14,120-(9.6-H14)*6.25,IF(H14&gt;=3.4,100-(6.4-H14)*(5/0.15),0))),IF(AND(C14="男",G14="立定跳远"),IF(H14&gt;=2.75,120,IF(H14&gt;2.35,120-(2.75-H14)*50,IF(H14&gt;1.75,100-(2.35-H14)*(5/0.03),0))),IF(AND(C14="女",G14="立定跳远"),IF(H14&gt;=2.27,120,IF(H14&gt;=1.87,120-(2.27-H14)*50,IF(H14&gt;=1.27,100-(1.87-H14)*(5/0.03),0))),IF(C14="男",“男生”,女生))))))))))))</f>
        <v>0</v>
      </c>
      <c r="J14" s="38">
        <f t="shared" si="0"/>
        <v>15</v>
      </c>
      <c r="M14" s="48"/>
    </row>
    <row r="15" ht="18.35" spans="1:13">
      <c r="A15" s="30">
        <v>13</v>
      </c>
      <c r="B15" s="34" t="s">
        <v>37</v>
      </c>
      <c r="C15" s="34" t="s">
        <v>13</v>
      </c>
      <c r="D15" s="30">
        <v>1</v>
      </c>
      <c r="E15" s="32" t="s">
        <v>38</v>
      </c>
      <c r="F15" s="39">
        <f>IF(ISNUMBER(D15),IF(ISBLANK(E15),0,IF(ISNUMBER(E15),IF(C15="男",IF(E15&lt;24.8,120,IF(E15&lt;=28,120-(E15-24.8)*6.25,IF(E15&lt;=40,100-(5/0.6)*(E15-28),0))),IF(E15&lt;30.4,120,IF(E15&lt;=33.6,120-(E15-30.4)*6.25,IF(E15&lt;45.6,100-(5/0.6)*(E15-33.6),0)))),IF(C15="男",IF((LEFT(E15,1)*60+RIGHT(E15,2))&lt;187,120,IF((LEFT(E15,1)*60+RIGHT(E15,2))&lt;=215,120-((LEFT(E15,1)*60+RIGHT(E15,2))-187)*(5/7),IF((LEFT(E15,1)*60+RIGHT(E15,2))&lt;=315,100-(5/5)*((LEFT(E15,1)*60+RIGHT(E15,2))-215),0))),IF((LEFT(E15,1)*60+RIGHT(E15,2))&lt;172,120,IF((LEFT(E15,1)*60+RIGHT(E15,2))&lt;=200,120-((LEFT(E15,1)*60+RIGHT(E15,2))-172)*(5/7),IF((LEFT(E15,1)*60+RIGHT(E15,2))&lt;300,100-(5/5)*((LEFT(E15,1)*60+RIGHT(E15,2))-200),0)))))),IF(ISBLANK(E15),0,IF(AND(C15="男",D15="引体向上"),IF(E15&gt;=19,120,IF(E15&gt;=11,120-(19-E15)*2.5,IF(E15&gt;=7,100-(11-E15)*5,IF(E15&gt;=1,80-(7-E15)*10,0)))),IF(D15="跳绳",IF(E15&gt;=224,120,IF(E15&gt;=164,120-(5/15)*(224-E15),IF(4&lt;=E15,100-(164-E15)*(5/8),0))),IF(OR(D15="仰卧起坐",D15="仰卧"),IF(E15&gt;=60,120,IF(E15&gt;=40,120-(60-E15),IF(E15&gt;=2,100-(40-E15)*2.5,0))),IF(AND(D15="篮球",C15="男"),IF(E15&lt;=0,0,IF(E15&lt;=14,120,IF(E15&lt;=24,120-(E15-14)*2,IF(E15&lt;=64,100-(E15-24)*2.5,0)))),IF(AND(D15="篮球",C15="女"),IF(E15&lt;=0,0,IF(E15&lt;=18,120,IF(E15&lt;=28,120-(E15-18)*2,IF(E15&lt;=68,100-(E15-28)*2.5,0)))),IF(AND(D15="实心球",C15="男"),IF(E15&gt;=12.6,120,IF(E15&gt;=9.4,120-(12.6-E15)*6.25,IF(5.4&lt;=E15,100-(9.4-E15)*25,0))),IF(AND(D15="实心球",C15="女"),IF(E15&gt;9.6,120,IF(6.4&lt;=E15,120-(9.6-E15)*6.25,IF(E15&gt;=3.4,100-(6.4-E15)*(5/0.15),0))),IF(AND(C15="男",D15="立定跳远"),IF(E15&gt;=2.75,120,IF(E15&gt;2.35,120-(2.75-E15)*50,IF(E15&gt;1.75,100-(2.35-E15)*(5/0.03),0))),IF(AND(C15="女",D15="立定跳远"),IF(E15&gt;=2.27,120,IF(E15&gt;=1.87,120-(2.27-E15)*50,IF(E15&gt;=1.27,100-(1.87-E15)*(5/0.03),0))),IF(C15="男",“男生”,女生))))))))))))</f>
        <v>81</v>
      </c>
      <c r="G15" s="30"/>
      <c r="H15" s="17"/>
      <c r="I15" s="44">
        <f>IF(ISNUMBER(G15),IF(ISBLANK(H15),0,IF(ISNUMBER(H15),IF(C15="男",IF(H15&lt;24.8,120,IF(H15&lt;=28,120-(H15-24.8)*6.25,IF(H15&lt;=40,100-(5/0.6)*(H15-28),0))),IF(H15&lt;30.4,120,IF(H15&lt;=33.6,120-(H15-30.4)*6.25,IF(H15&lt;45.6,100-(5/0.6)*(H15-33.6),0)))),IF(C15="男",IF((LEFT(H15,1)*60+RIGHT(H15,2))&lt;187,120,IF((LEFT(H15,1)*60+RIGHT(H15,2))&lt;=215,120-((LEFT(H15,1)*60+RIGHT(H15,2))-187)*(5/7),IF((LEFT(H15,1)*60+RIGHT(H15,2))&lt;=315,100-(5/5)*((LEFT(H15,1)*60+RIGHT(H15,2))-215),0))),IF((LEFT(H15,1)*60+RIGHT(H15,2))&lt;172,120,IF((LEFT(H15,1)*60+RIGHT(H15,2))&lt;=200,120-((LEFT(H15,1)*60+RIGHT(H15,2))-172)*(5/7),IF((LEFT(H15,1)*60+RIGHT(H15,2))&lt;300,100-(5/5)*((LEFT(H15,1)*60+RIGHT(H15,2))-200),0)))))),IF(ISBLANK(H15),0,IF(AND(C15="男",G15="引体向上"),IF(H15&gt;=19,120,IF(H15&gt;=11,120-(19-H15)*2.5,IF(H15&gt;=7,100-(11-H15)*5,IF(H15&gt;=1,80-(7-H15)*10,0)))),IF(G15="跳绳",IF(H15&gt;=224,120,IF(H15&gt;=164,120-(5/15)*(224-H15),IF(4&lt;=H15,100-(164-H15)*(5/8),0))),IF(OR(G15="仰卧起坐",G15="仰卧"),IF(H15&gt;=60,120,IF(H15&gt;=40,120-(60-H15),IF(H15&gt;=2,100-(40-H15)*2.5,0))),IF(AND(G15="篮球",C15="男"),IF(H15&lt;=0,0,IF(H15&lt;=14,120,IF(H15&lt;=24,120-(H15-14)*2,IF(H15&lt;=64,100-(H15-24)*2.5,0)))),IF(AND(G15="篮球",C15="女"),IF(H15&lt;=0,0,IF(H15&lt;=18,120,IF(H15&lt;=28,120-(H15-18)*2,IF(H15&lt;=68,100-(H15-28)*2.5,0)))),IF(AND(G15="实心球",C15="男"),IF(H15&gt;=12.6,120,IF(H15&gt;=9.4,120-(12.6-H15)*6.25,IF(5.4&lt;=H15,100-(9.4-H15)*25,0))),IF(AND(G15="实心球",C15="女"),IF(H15&gt;9.6,120,IF(6.4&lt;=H15,120-(9.6-H15)*6.25,IF(H15&gt;=3.4,100-(6.4-H15)*(5/0.15),0))),IF(AND(C15="男",G15="立定跳远"),IF(H15&gt;=2.75,120,IF(H15&gt;2.35,120-(2.75-H15)*50,IF(H15&gt;1.75,100-(2.35-H15)*(5/0.03),0))),IF(AND(C15="女",G15="立定跳远"),IF(H15&gt;=2.27,120,IF(H15&gt;=1.87,120-(2.27-H15)*50,IF(H15&gt;=1.27,100-(1.87-H15)*(5/0.03),0))),IF(C15="男",“男生”,女生))))))))))))</f>
        <v>0</v>
      </c>
      <c r="J15" s="38">
        <f t="shared" si="0"/>
        <v>20.25</v>
      </c>
      <c r="M15" s="48"/>
    </row>
    <row r="16" ht="18.35" spans="1:13">
      <c r="A16" s="30">
        <v>14</v>
      </c>
      <c r="B16" s="34" t="s">
        <v>39</v>
      </c>
      <c r="C16" s="34" t="s">
        <v>13</v>
      </c>
      <c r="D16" s="30">
        <v>1</v>
      </c>
      <c r="E16" s="32" t="s">
        <v>40</v>
      </c>
      <c r="F16" s="39">
        <f>IF(ISNUMBER(D16),IF(ISBLANK(E16),0,IF(ISNUMBER(E16),IF(C16="男",IF(E16&lt;24.8,120,IF(E16&lt;=28,120-(E16-24.8)*6.25,IF(E16&lt;=40,100-(5/0.6)*(E16-28),0))),IF(E16&lt;30.4,120,IF(E16&lt;=33.6,120-(E16-30.4)*6.25,IF(E16&lt;45.6,100-(5/0.6)*(E16-33.6),0)))),IF(C16="男",IF((LEFT(E16,1)*60+RIGHT(E16,2))&lt;187,120,IF((LEFT(E16,1)*60+RIGHT(E16,2))&lt;=215,120-((LEFT(E16,1)*60+RIGHT(E16,2))-187)*(5/7),IF((LEFT(E16,1)*60+RIGHT(E16,2))&lt;=315,100-(5/5)*((LEFT(E16,1)*60+RIGHT(E16,2))-215),0))),IF((LEFT(E16,1)*60+RIGHT(E16,2))&lt;172,120,IF((LEFT(E16,1)*60+RIGHT(E16,2))&lt;=200,120-((LEFT(E16,1)*60+RIGHT(E16,2))-172)*(5/7),IF((LEFT(E16,1)*60+RIGHT(E16,2))&lt;300,100-(5/5)*((LEFT(E16,1)*60+RIGHT(E16,2))-200),0)))))),IF(ISBLANK(E16),0,IF(AND(C16="男",D16="引体向上"),IF(E16&gt;=19,120,IF(E16&gt;=11,120-(19-E16)*2.5,IF(E16&gt;=7,100-(11-E16)*5,IF(E16&gt;=1,80-(7-E16)*10,0)))),IF(D16="跳绳",IF(E16&gt;=224,120,IF(E16&gt;=164,120-(5/15)*(224-E16),IF(4&lt;=E16,100-(164-E16)*(5/8),0))),IF(OR(D16="仰卧起坐",D16="仰卧"),IF(E16&gt;=60,120,IF(E16&gt;=40,120-(60-E16),IF(E16&gt;=2,100-(40-E16)*2.5,0))),IF(AND(D16="篮球",C16="男"),IF(E16&lt;=0,0,IF(E16&lt;=14,120,IF(E16&lt;=24,120-(E16-14)*2,IF(E16&lt;=64,100-(E16-24)*2.5,0)))),IF(AND(D16="篮球",C16="女"),IF(E16&lt;=0,0,IF(E16&lt;=18,120,IF(E16&lt;=28,120-(E16-18)*2,IF(E16&lt;=68,100-(E16-28)*2.5,0)))),IF(AND(D16="实心球",C16="男"),IF(E16&gt;=12.6,120,IF(E16&gt;=9.4,120-(12.6-E16)*6.25,IF(5.4&lt;=E16,100-(9.4-E16)*25,0))),IF(AND(D16="实心球",C16="女"),IF(E16&gt;9.6,120,IF(6.4&lt;=E16,120-(9.6-E16)*6.25,IF(E16&gt;=3.4,100-(6.4-E16)*(5/0.15),0))),IF(AND(C16="男",D16="立定跳远"),IF(E16&gt;=2.75,120,IF(E16&gt;2.35,120-(2.75-E16)*50,IF(E16&gt;1.75,100-(2.35-E16)*(5/0.03),0))),IF(AND(C16="女",D16="立定跳远"),IF(E16&gt;=2.27,120,IF(E16&gt;=1.87,120-(2.27-E16)*50,IF(E16&gt;=1.27,100-(1.87-E16)*(5/0.03),0))),IF(C16="男",“男生”,女生))))))))))))</f>
        <v>99</v>
      </c>
      <c r="G16" s="30"/>
      <c r="H16" s="17"/>
      <c r="I16" s="44">
        <f>IF(ISNUMBER(G16),IF(ISBLANK(H16),0,IF(ISNUMBER(H16),IF(C16="男",IF(H16&lt;24.8,120,IF(H16&lt;=28,120-(H16-24.8)*6.25,IF(H16&lt;=40,100-(5/0.6)*(H16-28),0))),IF(H16&lt;30.4,120,IF(H16&lt;=33.6,120-(H16-30.4)*6.25,IF(H16&lt;45.6,100-(5/0.6)*(H16-33.6),0)))),IF(C16="男",IF((LEFT(H16,1)*60+RIGHT(H16,2))&lt;187,120,IF((LEFT(H16,1)*60+RIGHT(H16,2))&lt;=215,120-((LEFT(H16,1)*60+RIGHT(H16,2))-187)*(5/7),IF((LEFT(H16,1)*60+RIGHT(H16,2))&lt;=315,100-(5/5)*((LEFT(H16,1)*60+RIGHT(H16,2))-215),0))),IF((LEFT(H16,1)*60+RIGHT(H16,2))&lt;172,120,IF((LEFT(H16,1)*60+RIGHT(H16,2))&lt;=200,120-((LEFT(H16,1)*60+RIGHT(H16,2))-172)*(5/7),IF((LEFT(H16,1)*60+RIGHT(H16,2))&lt;300,100-(5/5)*((LEFT(H16,1)*60+RIGHT(H16,2))-200),0)))))),IF(ISBLANK(H16),0,IF(AND(C16="男",G16="引体向上"),IF(H16&gt;=19,120,IF(H16&gt;=11,120-(19-H16)*2.5,IF(H16&gt;=7,100-(11-H16)*5,IF(H16&gt;=1,80-(7-H16)*10,0)))),IF(G16="跳绳",IF(H16&gt;=224,120,IF(H16&gt;=164,120-(5/15)*(224-H16),IF(4&lt;=H16,100-(164-H16)*(5/8),0))),IF(OR(G16="仰卧起坐",G16="仰卧"),IF(H16&gt;=60,120,IF(H16&gt;=40,120-(60-H16),IF(H16&gt;=2,100-(40-H16)*2.5,0))),IF(AND(G16="篮球",C16="男"),IF(H16&lt;=0,0,IF(H16&lt;=14,120,IF(H16&lt;=24,120-(H16-14)*2,IF(H16&lt;=64,100-(H16-24)*2.5,0)))),IF(AND(G16="篮球",C16="女"),IF(H16&lt;=0,0,IF(H16&lt;=18,120,IF(H16&lt;=28,120-(H16-18)*2,IF(H16&lt;=68,100-(H16-28)*2.5,0)))),IF(AND(G16="实心球",C16="男"),IF(H16&gt;=12.6,120,IF(H16&gt;=9.4,120-(12.6-H16)*6.25,IF(5.4&lt;=H16,100-(9.4-H16)*25,0))),IF(AND(G16="实心球",C16="女"),IF(H16&gt;9.6,120,IF(6.4&lt;=H16,120-(9.6-H16)*6.25,IF(H16&gt;=3.4,100-(6.4-H16)*(5/0.15),0))),IF(AND(C16="男",G16="立定跳远"),IF(H16&gt;=2.75,120,IF(H16&gt;2.35,120-(2.75-H16)*50,IF(H16&gt;1.75,100-(2.35-H16)*(5/0.03),0))),IF(AND(C16="女",G16="立定跳远"),IF(H16&gt;=2.27,120,IF(H16&gt;=1.87,120-(2.27-H16)*50,IF(H16&gt;=1.27,100-(1.87-H16)*(5/0.03),0))),IF(C16="男",“男生”,女生))))))))))))</f>
        <v>0</v>
      </c>
      <c r="J16" s="38">
        <f t="shared" si="0"/>
        <v>24.75</v>
      </c>
      <c r="M16" s="46"/>
    </row>
    <row r="17" ht="18.35" spans="1:13">
      <c r="A17" s="30">
        <v>15</v>
      </c>
      <c r="B17" s="34" t="s">
        <v>41</v>
      </c>
      <c r="C17" s="34" t="s">
        <v>19</v>
      </c>
      <c r="D17" s="30">
        <v>1</v>
      </c>
      <c r="E17" s="32" t="s">
        <v>38</v>
      </c>
      <c r="F17" s="39">
        <f>IF(ISNUMBER(D17),IF(ISBLANK(E17),0,IF(ISNUMBER(E17),IF(C17="男",IF(E17&lt;24.8,120,IF(E17&lt;=28,120-(E17-24.8)*6.25,IF(E17&lt;=40,100-(5/0.6)*(E17-28),0))),IF(E17&lt;30.4,120,IF(E17&lt;=33.6,120-(E17-30.4)*6.25,IF(E17&lt;45.6,100-(5/0.6)*(E17-33.6),0)))),IF(C17="男",IF((LEFT(E17,1)*60+RIGHT(E17,2))&lt;187,120,IF((LEFT(E17,1)*60+RIGHT(E17,2))&lt;=215,120-((LEFT(E17,1)*60+RIGHT(E17,2))-187)*(5/7),IF((LEFT(E17,1)*60+RIGHT(E17,2))&lt;=315,100-(5/5)*((LEFT(E17,1)*60+RIGHT(E17,2))-215),0))),IF((LEFT(E17,1)*60+RIGHT(E17,2))&lt;172,120,IF((LEFT(E17,1)*60+RIGHT(E17,2))&lt;=200,120-((LEFT(E17,1)*60+RIGHT(E17,2))-172)*(5/7),IF((LEFT(E17,1)*60+RIGHT(E17,2))&lt;300,100-(5/5)*((LEFT(E17,1)*60+RIGHT(E17,2))-200),0)))))),IF(ISBLANK(E17),0,IF(AND(C17="男",D17="引体向上"),IF(E17&gt;=19,120,IF(E17&gt;=11,120-(19-E17)*2.5,IF(E17&gt;=7,100-(11-E17)*5,IF(E17&gt;=1,80-(7-E17)*10,0)))),IF(D17="跳绳",IF(E17&gt;=224,120,IF(E17&gt;=164,120-(5/15)*(224-E17),IF(4&lt;=E17,100-(164-E17)*(5/8),0))),IF(OR(D17="仰卧起坐",D17="仰卧"),IF(E17&gt;=60,120,IF(E17&gt;=40,120-(60-E17),IF(E17&gt;=2,100-(40-E17)*2.5,0))),IF(AND(D17="篮球",C17="男"),IF(E17&lt;=0,0,IF(E17&lt;=14,120,IF(E17&lt;=24,120-(E17-14)*2,IF(E17&lt;=64,100-(E17-24)*2.5,0)))),IF(AND(D17="篮球",C17="女"),IF(E17&lt;=0,0,IF(E17&lt;=18,120,IF(E17&lt;=28,120-(E17-18)*2,IF(E17&lt;=68,100-(E17-28)*2.5,0)))),IF(AND(D17="实心球",C17="男"),IF(E17&gt;=12.6,120,IF(E17&gt;=9.4,120-(12.6-E17)*6.25,IF(5.4&lt;=E17,100-(9.4-E17)*25,0))),IF(AND(D17="实心球",C17="女"),IF(E17&gt;9.6,120,IF(6.4&lt;=E17,120-(9.6-E17)*6.25,IF(E17&gt;=3.4,100-(6.4-E17)*(5/0.15),0))),IF(AND(C17="男",D17="立定跳远"),IF(E17&gt;=2.75,120,IF(E17&gt;2.35,120-(2.75-E17)*50,IF(E17&gt;1.75,100-(2.35-E17)*(5/0.03),0))),IF(AND(C17="女",D17="立定跳远"),IF(E17&gt;=2.27,120,IF(E17&gt;=1.87,120-(2.27-E17)*50,IF(E17&gt;=1.27,100-(1.87-E17)*(5/0.03),0))),IF(C17="男",“男生”,女生))))))))))))</f>
        <v>96</v>
      </c>
      <c r="G17" s="30"/>
      <c r="H17" s="17"/>
      <c r="I17" s="44">
        <f>IF(ISNUMBER(G17),IF(ISBLANK(H17),0,IF(ISNUMBER(H17),IF(C17="男",IF(H17&lt;24.8,120,IF(H17&lt;=28,120-(H17-24.8)*6.25,IF(H17&lt;=40,100-(5/0.6)*(H17-28),0))),IF(H17&lt;30.4,120,IF(H17&lt;=33.6,120-(H17-30.4)*6.25,IF(H17&lt;45.6,100-(5/0.6)*(H17-33.6),0)))),IF(C17="男",IF((LEFT(H17,1)*60+RIGHT(H17,2))&lt;187,120,IF((LEFT(H17,1)*60+RIGHT(H17,2))&lt;=215,120-((LEFT(H17,1)*60+RIGHT(H17,2))-187)*(5/7),IF((LEFT(H17,1)*60+RIGHT(H17,2))&lt;=315,100-(5/5)*((LEFT(H17,1)*60+RIGHT(H17,2))-215),0))),IF((LEFT(H17,1)*60+RIGHT(H17,2))&lt;172,120,IF((LEFT(H17,1)*60+RIGHT(H17,2))&lt;=200,120-((LEFT(H17,1)*60+RIGHT(H17,2))-172)*(5/7),IF((LEFT(H17,1)*60+RIGHT(H17,2))&lt;300,100-(5/5)*((LEFT(H17,1)*60+RIGHT(H17,2))-200),0)))))),IF(ISBLANK(H17),0,IF(AND(C17="男",G17="引体向上"),IF(H17&gt;=19,120,IF(H17&gt;=11,120-(19-H17)*2.5,IF(H17&gt;=7,100-(11-H17)*5,IF(H17&gt;=1,80-(7-H17)*10,0)))),IF(G17="跳绳",IF(H17&gt;=224,120,IF(H17&gt;=164,120-(5/15)*(224-H17),IF(4&lt;=H17,100-(164-H17)*(5/8),0))),IF(OR(G17="仰卧起坐",G17="仰卧"),IF(H17&gt;=60,120,IF(H17&gt;=40,120-(60-H17),IF(H17&gt;=2,100-(40-H17)*2.5,0))),IF(AND(G17="篮球",C17="男"),IF(H17&lt;=0,0,IF(H17&lt;=14,120,IF(H17&lt;=24,120-(H17-14)*2,IF(H17&lt;=64,100-(H17-24)*2.5,0)))),IF(AND(G17="篮球",C17="女"),IF(H17&lt;=0,0,IF(H17&lt;=18,120,IF(H17&lt;=28,120-(H17-18)*2,IF(H17&lt;=68,100-(H17-28)*2.5,0)))),IF(AND(G17="实心球",C17="男"),IF(H17&gt;=12.6,120,IF(H17&gt;=9.4,120-(12.6-H17)*6.25,IF(5.4&lt;=H17,100-(9.4-H17)*25,0))),IF(AND(G17="实心球",C17="女"),IF(H17&gt;9.6,120,IF(6.4&lt;=H17,120-(9.6-H17)*6.25,IF(H17&gt;=3.4,100-(6.4-H17)*(5/0.15),0))),IF(AND(C17="男",G17="立定跳远"),IF(H17&gt;=2.75,120,IF(H17&gt;2.35,120-(2.75-H17)*50,IF(H17&gt;1.75,100-(2.35-H17)*(5/0.03),0))),IF(AND(C17="女",G17="立定跳远"),IF(H17&gt;=2.27,120,IF(H17&gt;=1.87,120-(2.27-H17)*50,IF(H17&gt;=1.27,100-(1.87-H17)*(5/0.03),0))),IF(C17="男",“男生”,女生))))))))))))</f>
        <v>0</v>
      </c>
      <c r="J17" s="38">
        <f t="shared" si="0"/>
        <v>24</v>
      </c>
      <c r="M17" s="46"/>
    </row>
    <row r="18" ht="18.35" spans="1:13">
      <c r="A18" s="30">
        <v>16</v>
      </c>
      <c r="B18" s="34" t="s">
        <v>42</v>
      </c>
      <c r="C18" s="34" t="s">
        <v>19</v>
      </c>
      <c r="D18" s="30">
        <v>1</v>
      </c>
      <c r="E18" s="32" t="s">
        <v>43</v>
      </c>
      <c r="F18" s="39">
        <f>IF(ISNUMBER(D18),IF(ISBLANK(E18),0,IF(ISNUMBER(E18),IF(C18="男",IF(E18&lt;24.8,120,IF(E18&lt;=28,120-(E18-24.8)*6.25,IF(E18&lt;=40,100-(5/0.6)*(E18-28),0))),IF(E18&lt;30.4,120,IF(E18&lt;=33.6,120-(E18-30.4)*6.25,IF(E18&lt;45.6,100-(5/0.6)*(E18-33.6),0)))),IF(C18="男",IF((LEFT(E18,1)*60+RIGHT(E18,2))&lt;187,120,IF((LEFT(E18,1)*60+RIGHT(E18,2))&lt;=215,120-((LEFT(E18,1)*60+RIGHT(E18,2))-187)*(5/7),IF((LEFT(E18,1)*60+RIGHT(E18,2))&lt;=315,100-(5/5)*((LEFT(E18,1)*60+RIGHT(E18,2))-215),0))),IF((LEFT(E18,1)*60+RIGHT(E18,2))&lt;172,120,IF((LEFT(E18,1)*60+RIGHT(E18,2))&lt;=200,120-((LEFT(E18,1)*60+RIGHT(E18,2))-172)*(5/7),IF((LEFT(E18,1)*60+RIGHT(E18,2))&lt;300,100-(5/5)*((LEFT(E18,1)*60+RIGHT(E18,2))-200),0)))))),IF(ISBLANK(E18),0,IF(AND(C18="男",D18="引体向上"),IF(E18&gt;=19,120,IF(E18&gt;=11,120-(19-E18)*2.5,IF(E18&gt;=7,100-(11-E18)*5,IF(E18&gt;=1,80-(7-E18)*10,0)))),IF(D18="跳绳",IF(E18&gt;=224,120,IF(E18&gt;=164,120-(5/15)*(224-E18),IF(4&lt;=E18,100-(164-E18)*(5/8),0))),IF(OR(D18="仰卧起坐",D18="仰卧"),IF(E18&gt;=60,120,IF(E18&gt;=40,120-(60-E18),IF(E18&gt;=2,100-(40-E18)*2.5,0))),IF(AND(D18="篮球",C18="男"),IF(E18&lt;=0,0,IF(E18&lt;=14,120,IF(E18&lt;=24,120-(E18-14)*2,IF(E18&lt;=64,100-(E18-24)*2.5,0)))),IF(AND(D18="篮球",C18="女"),IF(E18&lt;=0,0,IF(E18&lt;=18,120,IF(E18&lt;=28,120-(E18-18)*2,IF(E18&lt;=68,100-(E18-28)*2.5,0)))),IF(AND(D18="实心球",C18="男"),IF(E18&gt;=12.6,120,IF(E18&gt;=9.4,120-(12.6-E18)*6.25,IF(5.4&lt;=E18,100-(9.4-E18)*25,0))),IF(AND(D18="实心球",C18="女"),IF(E18&gt;9.6,120,IF(6.4&lt;=E18,120-(9.6-E18)*6.25,IF(E18&gt;=3.4,100-(6.4-E18)*(5/0.15),0))),IF(AND(C18="男",D18="立定跳远"),IF(E18&gt;=2.75,120,IF(E18&gt;2.35,120-(2.75-E18)*50,IF(E18&gt;1.75,100-(2.35-E18)*(5/0.03),0))),IF(AND(C18="女",D18="立定跳远"),IF(E18&gt;=2.27,120,IF(E18&gt;=1.87,120-(2.27-E18)*50,IF(E18&gt;=1.27,100-(1.87-E18)*(5/0.03),0))),IF(C18="男",“男生”,女生))))))))))))</f>
        <v>63</v>
      </c>
      <c r="G18" s="30"/>
      <c r="H18" s="17"/>
      <c r="I18" s="44">
        <f>IF(ISNUMBER(G18),IF(ISBLANK(H18),0,IF(ISNUMBER(H18),IF(C18="男",IF(H18&lt;24.8,120,IF(H18&lt;=28,120-(H18-24.8)*6.25,IF(H18&lt;=40,100-(5/0.6)*(H18-28),0))),IF(H18&lt;30.4,120,IF(H18&lt;=33.6,120-(H18-30.4)*6.25,IF(H18&lt;45.6,100-(5/0.6)*(H18-33.6),0)))),IF(C18="男",IF((LEFT(H18,1)*60+RIGHT(H18,2))&lt;187,120,IF((LEFT(H18,1)*60+RIGHT(H18,2))&lt;=215,120-((LEFT(H18,1)*60+RIGHT(H18,2))-187)*(5/7),IF((LEFT(H18,1)*60+RIGHT(H18,2))&lt;=315,100-(5/5)*((LEFT(H18,1)*60+RIGHT(H18,2))-215),0))),IF((LEFT(H18,1)*60+RIGHT(H18,2))&lt;172,120,IF((LEFT(H18,1)*60+RIGHT(H18,2))&lt;=200,120-((LEFT(H18,1)*60+RIGHT(H18,2))-172)*(5/7),IF((LEFT(H18,1)*60+RIGHT(H18,2))&lt;300,100-(5/5)*((LEFT(H18,1)*60+RIGHT(H18,2))-200),0)))))),IF(ISBLANK(H18),0,IF(AND(C18="男",G18="引体向上"),IF(H18&gt;=19,120,IF(H18&gt;=11,120-(19-H18)*2.5,IF(H18&gt;=7,100-(11-H18)*5,IF(H18&gt;=1,80-(7-H18)*10,0)))),IF(G18="跳绳",IF(H18&gt;=224,120,IF(H18&gt;=164,120-(5/15)*(224-H18),IF(4&lt;=H18,100-(164-H18)*(5/8),0))),IF(OR(G18="仰卧起坐",G18="仰卧"),IF(H18&gt;=60,120,IF(H18&gt;=40,120-(60-H18),IF(H18&gt;=2,100-(40-H18)*2.5,0))),IF(AND(G18="篮球",C18="男"),IF(H18&lt;=0,0,IF(H18&lt;=14,120,IF(H18&lt;=24,120-(H18-14)*2,IF(H18&lt;=64,100-(H18-24)*2.5,0)))),IF(AND(G18="篮球",C18="女"),IF(H18&lt;=0,0,IF(H18&lt;=18,120,IF(H18&lt;=28,120-(H18-18)*2,IF(H18&lt;=68,100-(H18-28)*2.5,0)))),IF(AND(G18="实心球",C18="男"),IF(H18&gt;=12.6,120,IF(H18&gt;=9.4,120-(12.6-H18)*6.25,IF(5.4&lt;=H18,100-(9.4-H18)*25,0))),IF(AND(G18="实心球",C18="女"),IF(H18&gt;9.6,120,IF(6.4&lt;=H18,120-(9.6-H18)*6.25,IF(H18&gt;=3.4,100-(6.4-H18)*(5/0.15),0))),IF(AND(C18="男",G18="立定跳远"),IF(H18&gt;=2.75,120,IF(H18&gt;2.35,120-(2.75-H18)*50,IF(H18&gt;1.75,100-(2.35-H18)*(5/0.03),0))),IF(AND(C18="女",G18="立定跳远"),IF(H18&gt;=2.27,120,IF(H18&gt;=1.87,120-(2.27-H18)*50,IF(H18&gt;=1.27,100-(1.87-H18)*(5/0.03),0))),IF(C18="男",“男生”,女生))))))))))))</f>
        <v>0</v>
      </c>
      <c r="J18" s="38">
        <f t="shared" si="0"/>
        <v>15.75</v>
      </c>
      <c r="M18" s="46"/>
    </row>
    <row r="19" ht="18.35" spans="1:13">
      <c r="A19" s="30">
        <v>17</v>
      </c>
      <c r="B19" s="34" t="s">
        <v>44</v>
      </c>
      <c r="C19" s="34" t="s">
        <v>19</v>
      </c>
      <c r="D19" s="30">
        <v>1</v>
      </c>
      <c r="E19" s="32" t="s">
        <v>15</v>
      </c>
      <c r="F19" s="39">
        <f>IF(ISNUMBER(D19),IF(ISBLANK(E19),0,IF(ISNUMBER(E19),IF(C19="男",IF(E19&lt;24.8,120,IF(E19&lt;=28,120-(E19-24.8)*6.25,IF(E19&lt;=40,100-(5/0.6)*(E19-28),0))),IF(E19&lt;30.4,120,IF(E19&lt;=33.6,120-(E19-30.4)*6.25,IF(E19&lt;45.6,100-(5/0.6)*(E19-33.6),0)))),IF(C19="男",IF((LEFT(E19,1)*60+RIGHT(E19,2))&lt;187,120,IF((LEFT(E19,1)*60+RIGHT(E19,2))&lt;=215,120-((LEFT(E19,1)*60+RIGHT(E19,2))-187)*(5/7),IF((LEFT(E19,1)*60+RIGHT(E19,2))&lt;=315,100-(5/5)*((LEFT(E19,1)*60+RIGHT(E19,2))-215),0))),IF((LEFT(E19,1)*60+RIGHT(E19,2))&lt;172,120,IF((LEFT(E19,1)*60+RIGHT(E19,2))&lt;=200,120-((LEFT(E19,1)*60+RIGHT(E19,2))-172)*(5/7),IF((LEFT(E19,1)*60+RIGHT(E19,2))&lt;300,100-(5/5)*((LEFT(E19,1)*60+RIGHT(E19,2))-200),0)))))),IF(ISBLANK(E19),0,IF(AND(C19="男",D19="引体向上"),IF(E19&gt;=19,120,IF(E19&gt;=11,120-(19-E19)*2.5,IF(E19&gt;=7,100-(11-E19)*5,IF(E19&gt;=1,80-(7-E19)*10,0)))),IF(D19="跳绳",IF(E19&gt;=224,120,IF(E19&gt;=164,120-(5/15)*(224-E19),IF(4&lt;=E19,100-(164-E19)*(5/8),0))),IF(OR(D19="仰卧起坐",D19="仰卧"),IF(E19&gt;=60,120,IF(E19&gt;=40,120-(60-E19),IF(E19&gt;=2,100-(40-E19)*2.5,0))),IF(AND(D19="篮球",C19="男"),IF(E19&lt;=0,0,IF(E19&lt;=14,120,IF(E19&lt;=24,120-(E19-14)*2,IF(E19&lt;=64,100-(E19-24)*2.5,0)))),IF(AND(D19="篮球",C19="女"),IF(E19&lt;=0,0,IF(E19&lt;=18,120,IF(E19&lt;=28,120-(E19-18)*2,IF(E19&lt;=68,100-(E19-28)*2.5,0)))),IF(AND(D19="实心球",C19="男"),IF(E19&gt;=12.6,120,IF(E19&gt;=9.4,120-(12.6-E19)*6.25,IF(5.4&lt;=E19,100-(9.4-E19)*25,0))),IF(AND(D19="实心球",C19="女"),IF(E19&gt;9.6,120,IF(6.4&lt;=E19,120-(9.6-E19)*6.25,IF(E19&gt;=3.4,100-(6.4-E19)*(5/0.15),0))),IF(AND(C19="男",D19="立定跳远"),IF(E19&gt;=2.75,120,IF(E19&gt;2.35,120-(2.75-E19)*50,IF(E19&gt;1.75,100-(2.35-E19)*(5/0.03),0))),IF(AND(C19="女",D19="立定跳远"),IF(E19&gt;=2.27,120,IF(E19&gt;=1.87,120-(2.27-E19)*50,IF(E19&gt;=1.27,100-(1.87-E19)*(5/0.03),0))),IF(C19="男",“男生”,女生))))))))))))</f>
        <v>68</v>
      </c>
      <c r="G19" s="30"/>
      <c r="H19" s="17"/>
      <c r="I19" s="44">
        <f>IF(ISNUMBER(G19),IF(ISBLANK(H19),0,IF(ISNUMBER(H19),IF(C19="男",IF(H19&lt;24.8,120,IF(H19&lt;=28,120-(H19-24.8)*6.25,IF(H19&lt;=40,100-(5/0.6)*(H19-28),0))),IF(H19&lt;30.4,120,IF(H19&lt;=33.6,120-(H19-30.4)*6.25,IF(H19&lt;45.6,100-(5/0.6)*(H19-33.6),0)))),IF(C19="男",IF((LEFT(H19,1)*60+RIGHT(H19,2))&lt;187,120,IF((LEFT(H19,1)*60+RIGHT(H19,2))&lt;=215,120-((LEFT(H19,1)*60+RIGHT(H19,2))-187)*(5/7),IF((LEFT(H19,1)*60+RIGHT(H19,2))&lt;=315,100-(5/5)*((LEFT(H19,1)*60+RIGHT(H19,2))-215),0))),IF((LEFT(H19,1)*60+RIGHT(H19,2))&lt;172,120,IF((LEFT(H19,1)*60+RIGHT(H19,2))&lt;=200,120-((LEFT(H19,1)*60+RIGHT(H19,2))-172)*(5/7),IF((LEFT(H19,1)*60+RIGHT(H19,2))&lt;300,100-(5/5)*((LEFT(H19,1)*60+RIGHT(H19,2))-200),0)))))),IF(ISBLANK(H19),0,IF(AND(C19="男",G19="引体向上"),IF(H19&gt;=19,120,IF(H19&gt;=11,120-(19-H19)*2.5,IF(H19&gt;=7,100-(11-H19)*5,IF(H19&gt;=1,80-(7-H19)*10,0)))),IF(G19="跳绳",IF(H19&gt;=224,120,IF(H19&gt;=164,120-(5/15)*(224-H19),IF(4&lt;=H19,100-(164-H19)*(5/8),0))),IF(OR(G19="仰卧起坐",G19="仰卧"),IF(H19&gt;=60,120,IF(H19&gt;=40,120-(60-H19),IF(H19&gt;=2,100-(40-H19)*2.5,0))),IF(AND(G19="篮球",C19="男"),IF(H19&lt;=0,0,IF(H19&lt;=14,120,IF(H19&lt;=24,120-(H19-14)*2,IF(H19&lt;=64,100-(H19-24)*2.5,0)))),IF(AND(G19="篮球",C19="女"),IF(H19&lt;=0,0,IF(H19&lt;=18,120,IF(H19&lt;=28,120-(H19-18)*2,IF(H19&lt;=68,100-(H19-28)*2.5,0)))),IF(AND(G19="实心球",C19="男"),IF(H19&gt;=12.6,120,IF(H19&gt;=9.4,120-(12.6-H19)*6.25,IF(5.4&lt;=H19,100-(9.4-H19)*25,0))),IF(AND(G19="实心球",C19="女"),IF(H19&gt;9.6,120,IF(6.4&lt;=H19,120-(9.6-H19)*6.25,IF(H19&gt;=3.4,100-(6.4-H19)*(5/0.15),0))),IF(AND(C19="男",G19="立定跳远"),IF(H19&gt;=2.75,120,IF(H19&gt;2.35,120-(2.75-H19)*50,IF(H19&gt;1.75,100-(2.35-H19)*(5/0.03),0))),IF(AND(C19="女",G19="立定跳远"),IF(H19&gt;=2.27,120,IF(H19&gt;=1.87,120-(2.27-H19)*50,IF(H19&gt;=1.27,100-(1.87-H19)*(5/0.03),0))),IF(C19="男",“男生”,女生))))))))))))</f>
        <v>0</v>
      </c>
      <c r="J19" s="38">
        <f t="shared" si="0"/>
        <v>17</v>
      </c>
      <c r="M19" s="46"/>
    </row>
    <row r="20" ht="18.35" spans="1:13">
      <c r="A20" s="30">
        <v>18</v>
      </c>
      <c r="B20" s="34" t="s">
        <v>45</v>
      </c>
      <c r="C20" s="34" t="s">
        <v>19</v>
      </c>
      <c r="D20" s="30">
        <v>1</v>
      </c>
      <c r="E20" s="32" t="s">
        <v>46</v>
      </c>
      <c r="F20" s="39">
        <f>IF(ISNUMBER(D20),IF(ISBLANK(E20),0,IF(ISNUMBER(E20),IF(C20="男",IF(E20&lt;24.8,120,IF(E20&lt;=28,120-(E20-24.8)*6.25,IF(E20&lt;=40,100-(5/0.6)*(E20-28),0))),IF(E20&lt;30.4,120,IF(E20&lt;=33.6,120-(E20-30.4)*6.25,IF(E20&lt;45.6,100-(5/0.6)*(E20-33.6),0)))),IF(C20="男",IF((LEFT(E20,1)*60+RIGHT(E20,2))&lt;187,120,IF((LEFT(E20,1)*60+RIGHT(E20,2))&lt;=215,120-((LEFT(E20,1)*60+RIGHT(E20,2))-187)*(5/7),IF((LEFT(E20,1)*60+RIGHT(E20,2))&lt;=315,100-(5/5)*((LEFT(E20,1)*60+RIGHT(E20,2))-215),0))),IF((LEFT(E20,1)*60+RIGHT(E20,2))&lt;172,120,IF((LEFT(E20,1)*60+RIGHT(E20,2))&lt;=200,120-((LEFT(E20,1)*60+RIGHT(E20,2))-172)*(5/7),IF((LEFT(E20,1)*60+RIGHT(E20,2))&lt;300,100-(5/5)*((LEFT(E20,1)*60+RIGHT(E20,2))-200),0)))))),IF(ISBLANK(E20),0,IF(AND(C20="男",D20="引体向上"),IF(E20&gt;=19,120,IF(E20&gt;=11,120-(19-E20)*2.5,IF(E20&gt;=7,100-(11-E20)*5,IF(E20&gt;=1,80-(7-E20)*10,0)))),IF(D20="跳绳",IF(E20&gt;=224,120,IF(E20&gt;=164,120-(5/15)*(224-E20),IF(4&lt;=E20,100-(164-E20)*(5/8),0))),IF(OR(D20="仰卧起坐",D20="仰卧"),IF(E20&gt;=60,120,IF(E20&gt;=40,120-(60-E20),IF(E20&gt;=2,100-(40-E20)*2.5,0))),IF(AND(D20="篮球",C20="男"),IF(E20&lt;=0,0,IF(E20&lt;=14,120,IF(E20&lt;=24,120-(E20-14)*2,IF(E20&lt;=64,100-(E20-24)*2.5,0)))),IF(AND(D20="篮球",C20="女"),IF(E20&lt;=0,0,IF(E20&lt;=18,120,IF(E20&lt;=28,120-(E20-18)*2,IF(E20&lt;=68,100-(E20-28)*2.5,0)))),IF(AND(D20="实心球",C20="男"),IF(E20&gt;=12.6,120,IF(E20&gt;=9.4,120-(12.6-E20)*6.25,IF(5.4&lt;=E20,100-(9.4-E20)*25,0))),IF(AND(D20="实心球",C20="女"),IF(E20&gt;9.6,120,IF(6.4&lt;=E20,120-(9.6-E20)*6.25,IF(E20&gt;=3.4,100-(6.4-E20)*(5/0.15),0))),IF(AND(C20="男",D20="立定跳远"),IF(E20&gt;=2.75,120,IF(E20&gt;2.35,120-(2.75-E20)*50,IF(E20&gt;1.75,100-(2.35-E20)*(5/0.03),0))),IF(AND(C20="女",D20="立定跳远"),IF(E20&gt;=2.27,120,IF(E20&gt;=1.87,120-(2.27-E20)*50,IF(E20&gt;=1.27,100-(1.87-E20)*(5/0.03),0))),IF(C20="男",“男生”,女生))))))))))))</f>
        <v>18</v>
      </c>
      <c r="G20" s="30"/>
      <c r="H20" s="17"/>
      <c r="I20" s="44">
        <f>IF(ISNUMBER(G20),IF(ISBLANK(H20),0,IF(ISNUMBER(H20),IF(C20="男",IF(H20&lt;24.8,120,IF(H20&lt;=28,120-(H20-24.8)*6.25,IF(H20&lt;=40,100-(5/0.6)*(H20-28),0))),IF(H20&lt;30.4,120,IF(H20&lt;=33.6,120-(H20-30.4)*6.25,IF(H20&lt;45.6,100-(5/0.6)*(H20-33.6),0)))),IF(C20="男",IF((LEFT(H20,1)*60+RIGHT(H20,2))&lt;187,120,IF((LEFT(H20,1)*60+RIGHT(H20,2))&lt;=215,120-((LEFT(H20,1)*60+RIGHT(H20,2))-187)*(5/7),IF((LEFT(H20,1)*60+RIGHT(H20,2))&lt;=315,100-(5/5)*((LEFT(H20,1)*60+RIGHT(H20,2))-215),0))),IF((LEFT(H20,1)*60+RIGHT(H20,2))&lt;172,120,IF((LEFT(H20,1)*60+RIGHT(H20,2))&lt;=200,120-((LEFT(H20,1)*60+RIGHT(H20,2))-172)*(5/7),IF((LEFT(H20,1)*60+RIGHT(H20,2))&lt;300,100-(5/5)*((LEFT(H20,1)*60+RIGHT(H20,2))-200),0)))))),IF(ISBLANK(H20),0,IF(AND(C20="男",G20="引体向上"),IF(H20&gt;=19,120,IF(H20&gt;=11,120-(19-H20)*2.5,IF(H20&gt;=7,100-(11-H20)*5,IF(H20&gt;=1,80-(7-H20)*10,0)))),IF(G20="跳绳",IF(H20&gt;=224,120,IF(H20&gt;=164,120-(5/15)*(224-H20),IF(4&lt;=H20,100-(164-H20)*(5/8),0))),IF(OR(G20="仰卧起坐",G20="仰卧"),IF(H20&gt;=60,120,IF(H20&gt;=40,120-(60-H20),IF(H20&gt;=2,100-(40-H20)*2.5,0))),IF(AND(G20="篮球",C20="男"),IF(H20&lt;=0,0,IF(H20&lt;=14,120,IF(H20&lt;=24,120-(H20-14)*2,IF(H20&lt;=64,100-(H20-24)*2.5,0)))),IF(AND(G20="篮球",C20="女"),IF(H20&lt;=0,0,IF(H20&lt;=18,120,IF(H20&lt;=28,120-(H20-18)*2,IF(H20&lt;=68,100-(H20-28)*2.5,0)))),IF(AND(G20="实心球",C20="男"),IF(H20&gt;=12.6,120,IF(H20&gt;=9.4,120-(12.6-H20)*6.25,IF(5.4&lt;=H20,100-(9.4-H20)*25,0))),IF(AND(G20="实心球",C20="女"),IF(H20&gt;9.6,120,IF(6.4&lt;=H20,120-(9.6-H20)*6.25,IF(H20&gt;=3.4,100-(6.4-H20)*(5/0.15),0))),IF(AND(C20="男",G20="立定跳远"),IF(H20&gt;=2.75,120,IF(H20&gt;2.35,120-(2.75-H20)*50,IF(H20&gt;1.75,100-(2.35-H20)*(5/0.03),0))),IF(AND(C20="女",G20="立定跳远"),IF(H20&gt;=2.27,120,IF(H20&gt;=1.87,120-(2.27-H20)*50,IF(H20&gt;=1.27,100-(1.87-H20)*(5/0.03),0))),IF(C20="男",“男生”,女生))))))))))))</f>
        <v>0</v>
      </c>
      <c r="J20" s="38">
        <f t="shared" si="0"/>
        <v>4.5</v>
      </c>
      <c r="M20" s="46"/>
    </row>
    <row r="21" ht="18.35" spans="1:13">
      <c r="A21" s="30">
        <v>19</v>
      </c>
      <c r="B21" s="34" t="s">
        <v>47</v>
      </c>
      <c r="C21" s="34" t="s">
        <v>19</v>
      </c>
      <c r="D21" s="30">
        <v>1</v>
      </c>
      <c r="E21" s="32" t="s">
        <v>48</v>
      </c>
      <c r="F21" s="39">
        <f>IF(ISNUMBER(D21),IF(ISBLANK(E21),0,IF(ISNUMBER(E21),IF(C21="男",IF(E21&lt;24.8,120,IF(E21&lt;=28,120-(E21-24.8)*6.25,IF(E21&lt;=40,100-(5/0.6)*(E21-28),0))),IF(E21&lt;30.4,120,IF(E21&lt;=33.6,120-(E21-30.4)*6.25,IF(E21&lt;45.6,100-(5/0.6)*(E21-33.6),0)))),IF(C21="男",IF((LEFT(E21,1)*60+RIGHT(E21,2))&lt;187,120,IF((LEFT(E21,1)*60+RIGHT(E21,2))&lt;=215,120-((LEFT(E21,1)*60+RIGHT(E21,2))-187)*(5/7),IF((LEFT(E21,1)*60+RIGHT(E21,2))&lt;=315,100-(5/5)*((LEFT(E21,1)*60+RIGHT(E21,2))-215),0))),IF((LEFT(E21,1)*60+RIGHT(E21,2))&lt;172,120,IF((LEFT(E21,1)*60+RIGHT(E21,2))&lt;=200,120-((LEFT(E21,1)*60+RIGHT(E21,2))-172)*(5/7),IF((LEFT(E21,1)*60+RIGHT(E21,2))&lt;300,100-(5/5)*((LEFT(E21,1)*60+RIGHT(E21,2))-200),0)))))),IF(ISBLANK(E21),0,IF(AND(C21="男",D21="引体向上"),IF(E21&gt;=19,120,IF(E21&gt;=11,120-(19-E21)*2.5,IF(E21&gt;=7,100-(11-E21)*5,IF(E21&gt;=1,80-(7-E21)*10,0)))),IF(D21="跳绳",IF(E21&gt;=224,120,IF(E21&gt;=164,120-(5/15)*(224-E21),IF(4&lt;=E21,100-(164-E21)*(5/8),0))),IF(OR(D21="仰卧起坐",D21="仰卧"),IF(E21&gt;=60,120,IF(E21&gt;=40,120-(60-E21),IF(E21&gt;=2,100-(40-E21)*2.5,0))),IF(AND(D21="篮球",C21="男"),IF(E21&lt;=0,0,IF(E21&lt;=14,120,IF(E21&lt;=24,120-(E21-14)*2,IF(E21&lt;=64,100-(E21-24)*2.5,0)))),IF(AND(D21="篮球",C21="女"),IF(E21&lt;=0,0,IF(E21&lt;=18,120,IF(E21&lt;=28,120-(E21-18)*2,IF(E21&lt;=68,100-(E21-28)*2.5,0)))),IF(AND(D21="实心球",C21="男"),IF(E21&gt;=12.6,120,IF(E21&gt;=9.4,120-(12.6-E21)*6.25,IF(5.4&lt;=E21,100-(9.4-E21)*25,0))),IF(AND(D21="实心球",C21="女"),IF(E21&gt;9.6,120,IF(6.4&lt;=E21,120-(9.6-E21)*6.25,IF(E21&gt;=3.4,100-(6.4-E21)*(5/0.15),0))),IF(AND(C21="男",D21="立定跳远"),IF(E21&gt;=2.75,120,IF(E21&gt;2.35,120-(2.75-E21)*50,IF(E21&gt;1.75,100-(2.35-E21)*(5/0.03),0))),IF(AND(C21="女",D21="立定跳远"),IF(E21&gt;=2.27,120,IF(E21&gt;=1.87,120-(2.27-E21)*50,IF(E21&gt;=1.27,100-(1.87-E21)*(5/0.03),0))),IF(C21="男",“男生”,女生))))))))))))</f>
        <v>35</v>
      </c>
      <c r="G21" s="30"/>
      <c r="H21" s="17"/>
      <c r="I21" s="44">
        <f>IF(ISNUMBER(G21),IF(ISBLANK(H21),0,IF(ISNUMBER(H21),IF(C21="男",IF(H21&lt;24.8,120,IF(H21&lt;=28,120-(H21-24.8)*6.25,IF(H21&lt;=40,100-(5/0.6)*(H21-28),0))),IF(H21&lt;30.4,120,IF(H21&lt;=33.6,120-(H21-30.4)*6.25,IF(H21&lt;45.6,100-(5/0.6)*(H21-33.6),0)))),IF(C21="男",IF((LEFT(H21,1)*60+RIGHT(H21,2))&lt;187,120,IF((LEFT(H21,1)*60+RIGHT(H21,2))&lt;=215,120-((LEFT(H21,1)*60+RIGHT(H21,2))-187)*(5/7),IF((LEFT(H21,1)*60+RIGHT(H21,2))&lt;=315,100-(5/5)*((LEFT(H21,1)*60+RIGHT(H21,2))-215),0))),IF((LEFT(H21,1)*60+RIGHT(H21,2))&lt;172,120,IF((LEFT(H21,1)*60+RIGHT(H21,2))&lt;=200,120-((LEFT(H21,1)*60+RIGHT(H21,2))-172)*(5/7),IF((LEFT(H21,1)*60+RIGHT(H21,2))&lt;300,100-(5/5)*((LEFT(H21,1)*60+RIGHT(H21,2))-200),0)))))),IF(ISBLANK(H21),0,IF(AND(C21="男",G21="引体向上"),IF(H21&gt;=19,120,IF(H21&gt;=11,120-(19-H21)*2.5,IF(H21&gt;=7,100-(11-H21)*5,IF(H21&gt;=1,80-(7-H21)*10,0)))),IF(G21="跳绳",IF(H21&gt;=224,120,IF(H21&gt;=164,120-(5/15)*(224-H21),IF(4&lt;=H21,100-(164-H21)*(5/8),0))),IF(OR(G21="仰卧起坐",G21="仰卧"),IF(H21&gt;=60,120,IF(H21&gt;=40,120-(60-H21),IF(H21&gt;=2,100-(40-H21)*2.5,0))),IF(AND(G21="篮球",C21="男"),IF(H21&lt;=0,0,IF(H21&lt;=14,120,IF(H21&lt;=24,120-(H21-14)*2,IF(H21&lt;=64,100-(H21-24)*2.5,0)))),IF(AND(G21="篮球",C21="女"),IF(H21&lt;=0,0,IF(H21&lt;=18,120,IF(H21&lt;=28,120-(H21-18)*2,IF(H21&lt;=68,100-(H21-28)*2.5,0)))),IF(AND(G21="实心球",C21="男"),IF(H21&gt;=12.6,120,IF(H21&gt;=9.4,120-(12.6-H21)*6.25,IF(5.4&lt;=H21,100-(9.4-H21)*25,0))),IF(AND(G21="实心球",C21="女"),IF(H21&gt;9.6,120,IF(6.4&lt;=H21,120-(9.6-H21)*6.25,IF(H21&gt;=3.4,100-(6.4-H21)*(5/0.15),0))),IF(AND(C21="男",G21="立定跳远"),IF(H21&gt;=2.75,120,IF(H21&gt;2.35,120-(2.75-H21)*50,IF(H21&gt;1.75,100-(2.35-H21)*(5/0.03),0))),IF(AND(C21="女",G21="立定跳远"),IF(H21&gt;=2.27,120,IF(H21&gt;=1.87,120-(2.27-H21)*50,IF(H21&gt;=1.27,100-(1.87-H21)*(5/0.03),0))),IF(C21="男",“男生”,女生))))))))))))</f>
        <v>0</v>
      </c>
      <c r="J21" s="38">
        <f t="shared" si="0"/>
        <v>8.75</v>
      </c>
      <c r="M21" s="46"/>
    </row>
    <row r="22" ht="18.35" spans="1:13">
      <c r="A22" s="30">
        <v>20</v>
      </c>
      <c r="B22" s="34" t="s">
        <v>49</v>
      </c>
      <c r="C22" s="34" t="s">
        <v>19</v>
      </c>
      <c r="D22" s="30">
        <v>1</v>
      </c>
      <c r="E22" s="32" t="s">
        <v>50</v>
      </c>
      <c r="F22" s="39">
        <f>IF(ISNUMBER(D22),IF(ISBLANK(E22),0,IF(ISNUMBER(E22),IF(C22="男",IF(E22&lt;24.8,120,IF(E22&lt;=28,120-(E22-24.8)*6.25,IF(E22&lt;=40,100-(5/0.6)*(E22-28),0))),IF(E22&lt;30.4,120,IF(E22&lt;=33.6,120-(E22-30.4)*6.25,IF(E22&lt;45.6,100-(5/0.6)*(E22-33.6),0)))),IF(C22="男",IF((LEFT(E22,1)*60+RIGHT(E22,2))&lt;187,120,IF((LEFT(E22,1)*60+RIGHT(E22,2))&lt;=215,120-((LEFT(E22,1)*60+RIGHT(E22,2))-187)*(5/7),IF((LEFT(E22,1)*60+RIGHT(E22,2))&lt;=315,100-(5/5)*((LEFT(E22,1)*60+RIGHT(E22,2))-215),0))),IF((LEFT(E22,1)*60+RIGHT(E22,2))&lt;172,120,IF((LEFT(E22,1)*60+RIGHT(E22,2))&lt;=200,120-((LEFT(E22,1)*60+RIGHT(E22,2))-172)*(5/7),IF((LEFT(E22,1)*60+RIGHT(E22,2))&lt;300,100-(5/5)*((LEFT(E22,1)*60+RIGHT(E22,2))-200),0)))))),IF(ISBLANK(E22),0,IF(AND(C22="男",D22="引体向上"),IF(E22&gt;=19,120,IF(E22&gt;=11,120-(19-E22)*2.5,IF(E22&gt;=7,100-(11-E22)*5,IF(E22&gt;=1,80-(7-E22)*10,0)))),IF(D22="跳绳",IF(E22&gt;=224,120,IF(E22&gt;=164,120-(5/15)*(224-E22),IF(4&lt;=E22,100-(164-E22)*(5/8),0))),IF(OR(D22="仰卧起坐",D22="仰卧"),IF(E22&gt;=60,120,IF(E22&gt;=40,120-(60-E22),IF(E22&gt;=2,100-(40-E22)*2.5,0))),IF(AND(D22="篮球",C22="男"),IF(E22&lt;=0,0,IF(E22&lt;=14,120,IF(E22&lt;=24,120-(E22-14)*2,IF(E22&lt;=64,100-(E22-24)*2.5,0)))),IF(AND(D22="篮球",C22="女"),IF(E22&lt;=0,0,IF(E22&lt;=18,120,IF(E22&lt;=28,120-(E22-18)*2,IF(E22&lt;=68,100-(E22-28)*2.5,0)))),IF(AND(D22="实心球",C22="男"),IF(E22&gt;=12.6,120,IF(E22&gt;=9.4,120-(12.6-E22)*6.25,IF(5.4&lt;=E22,100-(9.4-E22)*25,0))),IF(AND(D22="实心球",C22="女"),IF(E22&gt;9.6,120,IF(6.4&lt;=E22,120-(9.6-E22)*6.25,IF(E22&gt;=3.4,100-(6.4-E22)*(5/0.15),0))),IF(AND(C22="男",D22="立定跳远"),IF(E22&gt;=2.75,120,IF(E22&gt;2.35,120-(2.75-E22)*50,IF(E22&gt;1.75,100-(2.35-E22)*(5/0.03),0))),IF(AND(C22="女",D22="立定跳远"),IF(E22&gt;=2.27,120,IF(E22&gt;=1.87,120-(2.27-E22)*50,IF(E22&gt;=1.27,100-(1.87-E22)*(5/0.03),0))),IF(C22="男",“男生”,女生))))))))))))</f>
        <v>76</v>
      </c>
      <c r="G22" s="30"/>
      <c r="H22" s="17"/>
      <c r="I22" s="44">
        <f>IF(ISNUMBER(G22),IF(ISBLANK(H22),0,IF(ISNUMBER(H22),IF(C22="男",IF(H22&lt;24.8,120,IF(H22&lt;=28,120-(H22-24.8)*6.25,IF(H22&lt;=40,100-(5/0.6)*(H22-28),0))),IF(H22&lt;30.4,120,IF(H22&lt;=33.6,120-(H22-30.4)*6.25,IF(H22&lt;45.6,100-(5/0.6)*(H22-33.6),0)))),IF(C22="男",IF((LEFT(H22,1)*60+RIGHT(H22,2))&lt;187,120,IF((LEFT(H22,1)*60+RIGHT(H22,2))&lt;=215,120-((LEFT(H22,1)*60+RIGHT(H22,2))-187)*(5/7),IF((LEFT(H22,1)*60+RIGHT(H22,2))&lt;=315,100-(5/5)*((LEFT(H22,1)*60+RIGHT(H22,2))-215),0))),IF((LEFT(H22,1)*60+RIGHT(H22,2))&lt;172,120,IF((LEFT(H22,1)*60+RIGHT(H22,2))&lt;=200,120-((LEFT(H22,1)*60+RIGHT(H22,2))-172)*(5/7),IF((LEFT(H22,1)*60+RIGHT(H22,2))&lt;300,100-(5/5)*((LEFT(H22,1)*60+RIGHT(H22,2))-200),0)))))),IF(ISBLANK(H22),0,IF(AND(C22="男",G22="引体向上"),IF(H22&gt;=19,120,IF(H22&gt;=11,120-(19-H22)*2.5,IF(H22&gt;=7,100-(11-H22)*5,IF(H22&gt;=1,80-(7-H22)*10,0)))),IF(G22="跳绳",IF(H22&gt;=224,120,IF(H22&gt;=164,120-(5/15)*(224-H22),IF(4&lt;=H22,100-(164-H22)*(5/8),0))),IF(OR(G22="仰卧起坐",G22="仰卧"),IF(H22&gt;=60,120,IF(H22&gt;=40,120-(60-H22),IF(H22&gt;=2,100-(40-H22)*2.5,0))),IF(AND(G22="篮球",C22="男"),IF(H22&lt;=0,0,IF(H22&lt;=14,120,IF(H22&lt;=24,120-(H22-14)*2,IF(H22&lt;=64,100-(H22-24)*2.5,0)))),IF(AND(G22="篮球",C22="女"),IF(H22&lt;=0,0,IF(H22&lt;=18,120,IF(H22&lt;=28,120-(H22-18)*2,IF(H22&lt;=68,100-(H22-28)*2.5,0)))),IF(AND(G22="实心球",C22="男"),IF(H22&gt;=12.6,120,IF(H22&gt;=9.4,120-(12.6-H22)*6.25,IF(5.4&lt;=H22,100-(9.4-H22)*25,0))),IF(AND(G22="实心球",C22="女"),IF(H22&gt;9.6,120,IF(6.4&lt;=H22,120-(9.6-H22)*6.25,IF(H22&gt;=3.4,100-(6.4-H22)*(5/0.15),0))),IF(AND(C22="男",G22="立定跳远"),IF(H22&gt;=2.75,120,IF(H22&gt;2.35,120-(2.75-H22)*50,IF(H22&gt;1.75,100-(2.35-H22)*(5/0.03),0))),IF(AND(C22="女",G22="立定跳远"),IF(H22&gt;=2.27,120,IF(H22&gt;=1.87,120-(2.27-H22)*50,IF(H22&gt;=1.27,100-(1.87-H22)*(5/0.03),0))),IF(C22="男",“男生”,女生))))))))))))</f>
        <v>0</v>
      </c>
      <c r="J22" s="38">
        <f t="shared" si="0"/>
        <v>19</v>
      </c>
      <c r="M22" s="46"/>
    </row>
    <row r="23" ht="18.35" spans="1:13">
      <c r="A23" s="30">
        <v>21</v>
      </c>
      <c r="B23" s="34" t="s">
        <v>51</v>
      </c>
      <c r="C23" s="34" t="s">
        <v>19</v>
      </c>
      <c r="D23" s="30">
        <v>1</v>
      </c>
      <c r="E23" s="32" t="s">
        <v>30</v>
      </c>
      <c r="F23" s="39">
        <f>IF(ISNUMBER(D23),IF(ISBLANK(E23),0,IF(ISNUMBER(E23),IF(C23="男",IF(E23&lt;24.8,120,IF(E23&lt;=28,120-(E23-24.8)*6.25,IF(E23&lt;=40,100-(5/0.6)*(E23-28),0))),IF(E23&lt;30.4,120,IF(E23&lt;=33.6,120-(E23-30.4)*6.25,IF(E23&lt;45.6,100-(5/0.6)*(E23-33.6),0)))),IF(C23="男",IF((LEFT(E23,1)*60+RIGHT(E23,2))&lt;187,120,IF((LEFT(E23,1)*60+RIGHT(E23,2))&lt;=215,120-((LEFT(E23,1)*60+RIGHT(E23,2))-187)*(5/7),IF((LEFT(E23,1)*60+RIGHT(E23,2))&lt;=315,100-(5/5)*((LEFT(E23,1)*60+RIGHT(E23,2))-215),0))),IF((LEFT(E23,1)*60+RIGHT(E23,2))&lt;172,120,IF((LEFT(E23,1)*60+RIGHT(E23,2))&lt;=200,120-((LEFT(E23,1)*60+RIGHT(E23,2))-172)*(5/7),IF((LEFT(E23,1)*60+RIGHT(E23,2))&lt;300,100-(5/5)*((LEFT(E23,1)*60+RIGHT(E23,2))-200),0)))))),IF(ISBLANK(E23),0,IF(AND(C23="男",D23="引体向上"),IF(E23&gt;=19,120,IF(E23&gt;=11,120-(19-E23)*2.5,IF(E23&gt;=7,100-(11-E23)*5,IF(E23&gt;=1,80-(7-E23)*10,0)))),IF(D23="跳绳",IF(E23&gt;=224,120,IF(E23&gt;=164,120-(5/15)*(224-E23),IF(4&lt;=E23,100-(164-E23)*(5/8),0))),IF(OR(D23="仰卧起坐",D23="仰卧"),IF(E23&gt;=60,120,IF(E23&gt;=40,120-(60-E23),IF(E23&gt;=2,100-(40-E23)*2.5,0))),IF(AND(D23="篮球",C23="男"),IF(E23&lt;=0,0,IF(E23&lt;=14,120,IF(E23&lt;=24,120-(E23-14)*2,IF(E23&lt;=64,100-(E23-24)*2.5,0)))),IF(AND(D23="篮球",C23="女"),IF(E23&lt;=0,0,IF(E23&lt;=18,120,IF(E23&lt;=28,120-(E23-18)*2,IF(E23&lt;=68,100-(E23-28)*2.5,0)))),IF(AND(D23="实心球",C23="男"),IF(E23&gt;=12.6,120,IF(E23&gt;=9.4,120-(12.6-E23)*6.25,IF(5.4&lt;=E23,100-(9.4-E23)*25,0))),IF(AND(D23="实心球",C23="女"),IF(E23&gt;9.6,120,IF(6.4&lt;=E23,120-(9.6-E23)*6.25,IF(E23&gt;=3.4,100-(6.4-E23)*(5/0.15),0))),IF(AND(C23="男",D23="立定跳远"),IF(E23&gt;=2.75,120,IF(E23&gt;2.35,120-(2.75-E23)*50,IF(E23&gt;1.75,100-(2.35-E23)*(5/0.03),0))),IF(AND(C23="女",D23="立定跳远"),IF(E23&gt;=2.27,120,IF(E23&gt;=1.87,120-(2.27-E23)*50,IF(E23&gt;=1.27,100-(1.87-E23)*(5/0.03),0))),IF(C23="男",“男生”,女生))))))))))))</f>
        <v>82</v>
      </c>
      <c r="G23" s="30"/>
      <c r="H23" s="17"/>
      <c r="I23" s="44">
        <f>IF(ISNUMBER(G23),IF(ISBLANK(H23),0,IF(ISNUMBER(H23),IF(C23="男",IF(H23&lt;24.8,120,IF(H23&lt;=28,120-(H23-24.8)*6.25,IF(H23&lt;=40,100-(5/0.6)*(H23-28),0))),IF(H23&lt;30.4,120,IF(H23&lt;=33.6,120-(H23-30.4)*6.25,IF(H23&lt;45.6,100-(5/0.6)*(H23-33.6),0)))),IF(C23="男",IF((LEFT(H23,1)*60+RIGHT(H23,2))&lt;187,120,IF((LEFT(H23,1)*60+RIGHT(H23,2))&lt;=215,120-((LEFT(H23,1)*60+RIGHT(H23,2))-187)*(5/7),IF((LEFT(H23,1)*60+RIGHT(H23,2))&lt;=315,100-(5/5)*((LEFT(H23,1)*60+RIGHT(H23,2))-215),0))),IF((LEFT(H23,1)*60+RIGHT(H23,2))&lt;172,120,IF((LEFT(H23,1)*60+RIGHT(H23,2))&lt;=200,120-((LEFT(H23,1)*60+RIGHT(H23,2))-172)*(5/7),IF((LEFT(H23,1)*60+RIGHT(H23,2))&lt;300,100-(5/5)*((LEFT(H23,1)*60+RIGHT(H23,2))-200),0)))))),IF(ISBLANK(H23),0,IF(AND(C23="男",G23="引体向上"),IF(H23&gt;=19,120,IF(H23&gt;=11,120-(19-H23)*2.5,IF(H23&gt;=7,100-(11-H23)*5,IF(H23&gt;=1,80-(7-H23)*10,0)))),IF(G23="跳绳",IF(H23&gt;=224,120,IF(H23&gt;=164,120-(5/15)*(224-H23),IF(4&lt;=H23,100-(164-H23)*(5/8),0))),IF(OR(G23="仰卧起坐",G23="仰卧"),IF(H23&gt;=60,120,IF(H23&gt;=40,120-(60-H23),IF(H23&gt;=2,100-(40-H23)*2.5,0))),IF(AND(G23="篮球",C23="男"),IF(H23&lt;=0,0,IF(H23&lt;=14,120,IF(H23&lt;=24,120-(H23-14)*2,IF(H23&lt;=64,100-(H23-24)*2.5,0)))),IF(AND(G23="篮球",C23="女"),IF(H23&lt;=0,0,IF(H23&lt;=18,120,IF(H23&lt;=28,120-(H23-18)*2,IF(H23&lt;=68,100-(H23-28)*2.5,0)))),IF(AND(G23="实心球",C23="男"),IF(H23&gt;=12.6,120,IF(H23&gt;=9.4,120-(12.6-H23)*6.25,IF(5.4&lt;=H23,100-(9.4-H23)*25,0))),IF(AND(G23="实心球",C23="女"),IF(H23&gt;9.6,120,IF(6.4&lt;=H23,120-(9.6-H23)*6.25,IF(H23&gt;=3.4,100-(6.4-H23)*(5/0.15),0))),IF(AND(C23="男",G23="立定跳远"),IF(H23&gt;=2.75,120,IF(H23&gt;2.35,120-(2.75-H23)*50,IF(H23&gt;1.75,100-(2.35-H23)*(5/0.03),0))),IF(AND(C23="女",G23="立定跳远"),IF(H23&gt;=2.27,120,IF(H23&gt;=1.87,120-(2.27-H23)*50,IF(H23&gt;=1.27,100-(1.87-H23)*(5/0.03),0))),IF(C23="男",“男生”,女生))))))))))))</f>
        <v>0</v>
      </c>
      <c r="J23" s="38">
        <f t="shared" si="0"/>
        <v>20.5</v>
      </c>
      <c r="M23" s="46"/>
    </row>
    <row r="24" ht="18.35" spans="1:13">
      <c r="A24" s="30">
        <v>22</v>
      </c>
      <c r="B24" s="34" t="s">
        <v>52</v>
      </c>
      <c r="C24" s="34" t="s">
        <v>13</v>
      </c>
      <c r="D24" s="30">
        <v>1</v>
      </c>
      <c r="E24" s="32" t="s">
        <v>53</v>
      </c>
      <c r="F24" s="39">
        <f>IF(ISNUMBER(D24),IF(ISBLANK(E24),0,IF(ISNUMBER(E24),IF(C24="男",IF(E24&lt;24.8,120,IF(E24&lt;=28,120-(E24-24.8)*6.25,IF(E24&lt;=40,100-(5/0.6)*(E24-28),0))),IF(E24&lt;30.4,120,IF(E24&lt;=33.6,120-(E24-30.4)*6.25,IF(E24&lt;45.6,100-(5/0.6)*(E24-33.6),0)))),IF(C24="男",IF((LEFT(E24,1)*60+RIGHT(E24,2))&lt;187,120,IF((LEFT(E24,1)*60+RIGHT(E24,2))&lt;=215,120-((LEFT(E24,1)*60+RIGHT(E24,2))-187)*(5/7),IF((LEFT(E24,1)*60+RIGHT(E24,2))&lt;=315,100-(5/5)*((LEFT(E24,1)*60+RIGHT(E24,2))-215),0))),IF((LEFT(E24,1)*60+RIGHT(E24,2))&lt;172,120,IF((LEFT(E24,1)*60+RIGHT(E24,2))&lt;=200,120-((LEFT(E24,1)*60+RIGHT(E24,2))-172)*(5/7),IF((LEFT(E24,1)*60+RIGHT(E24,2))&lt;300,100-(5/5)*((LEFT(E24,1)*60+RIGHT(E24,2))-200),0)))))),IF(ISBLANK(E24),0,IF(AND(C24="男",D24="引体向上"),IF(E24&gt;=19,120,IF(E24&gt;=11,120-(19-E24)*2.5,IF(E24&gt;=7,100-(11-E24)*5,IF(E24&gt;=1,80-(7-E24)*10,0)))),IF(D24="跳绳",IF(E24&gt;=224,120,IF(E24&gt;=164,120-(5/15)*(224-E24),IF(4&lt;=E24,100-(164-E24)*(5/8),0))),IF(OR(D24="仰卧起坐",D24="仰卧"),IF(E24&gt;=60,120,IF(E24&gt;=40,120-(60-E24),IF(E24&gt;=2,100-(40-E24)*2.5,0))),IF(AND(D24="篮球",C24="男"),IF(E24&lt;=0,0,IF(E24&lt;=14,120,IF(E24&lt;=24,120-(E24-14)*2,IF(E24&lt;=64,100-(E24-24)*2.5,0)))),IF(AND(D24="篮球",C24="女"),IF(E24&lt;=0,0,IF(E24&lt;=18,120,IF(E24&lt;=28,120-(E24-18)*2,IF(E24&lt;=68,100-(E24-28)*2.5,0)))),IF(AND(D24="实心球",C24="男"),IF(E24&gt;=12.6,120,IF(E24&gt;=9.4,120-(12.6-E24)*6.25,IF(5.4&lt;=E24,100-(9.4-E24)*25,0))),IF(AND(D24="实心球",C24="女"),IF(E24&gt;9.6,120,IF(6.4&lt;=E24,120-(9.6-E24)*6.25,IF(E24&gt;=3.4,100-(6.4-E24)*(5/0.15),0))),IF(AND(C24="男",D24="立定跳远"),IF(E24&gt;=2.75,120,IF(E24&gt;2.35,120-(2.75-E24)*50,IF(E24&gt;1.75,100-(2.35-E24)*(5/0.03),0))),IF(AND(C24="女",D24="立定跳远"),IF(E24&gt;=2.27,120,IF(E24&gt;=1.87,120-(2.27-E24)*50,IF(E24&gt;=1.27,100-(1.87-E24)*(5/0.03),0))),IF(C24="男",“男生”,女生))))))))))))</f>
        <v>28</v>
      </c>
      <c r="G24" s="30"/>
      <c r="H24" s="40"/>
      <c r="I24" s="44">
        <f>IF(ISNUMBER(G24),IF(ISBLANK(H24),0,IF(ISNUMBER(H24),IF(C24="男",IF(H24&lt;24.8,120,IF(H24&lt;=28,120-(H24-24.8)*6.25,IF(H24&lt;=40,100-(5/0.6)*(H24-28),0))),IF(H24&lt;30.4,120,IF(H24&lt;=33.6,120-(H24-30.4)*6.25,IF(H24&lt;45.6,100-(5/0.6)*(H24-33.6),0)))),IF(C24="男",IF((LEFT(H24,1)*60+RIGHT(H24,2))&lt;187,120,IF((LEFT(H24,1)*60+RIGHT(H24,2))&lt;=215,120-((LEFT(H24,1)*60+RIGHT(H24,2))-187)*(5/7),IF((LEFT(H24,1)*60+RIGHT(H24,2))&lt;=315,100-(5/5)*((LEFT(H24,1)*60+RIGHT(H24,2))-215),0))),IF((LEFT(H24,1)*60+RIGHT(H24,2))&lt;172,120,IF((LEFT(H24,1)*60+RIGHT(H24,2))&lt;=200,120-((LEFT(H24,1)*60+RIGHT(H24,2))-172)*(5/7),IF((LEFT(H24,1)*60+RIGHT(H24,2))&lt;300,100-(5/5)*((LEFT(H24,1)*60+RIGHT(H24,2))-200),0)))))),IF(ISBLANK(H24),0,IF(AND(C24="男",G24="引体向上"),IF(H24&gt;=19,120,IF(H24&gt;=11,120-(19-H24)*2.5,IF(H24&gt;=7,100-(11-H24)*5,IF(H24&gt;=1,80-(7-H24)*10,0)))),IF(G24="跳绳",IF(H24&gt;=224,120,IF(H24&gt;=164,120-(5/15)*(224-H24),IF(4&lt;=H24,100-(164-H24)*(5/8),0))),IF(OR(G24="仰卧起坐",G24="仰卧"),IF(H24&gt;=60,120,IF(H24&gt;=40,120-(60-H24),IF(H24&gt;=2,100-(40-H24)*2.5,0))),IF(AND(G24="篮球",C24="男"),IF(H24&lt;=0,0,IF(H24&lt;=14,120,IF(H24&lt;=24,120-(H24-14)*2,IF(H24&lt;=64,100-(H24-24)*2.5,0)))),IF(AND(G24="篮球",C24="女"),IF(H24&lt;=0,0,IF(H24&lt;=18,120,IF(H24&lt;=28,120-(H24-18)*2,IF(H24&lt;=68,100-(H24-28)*2.5,0)))),IF(AND(G24="实心球",C24="男"),IF(H24&gt;=12.6,120,IF(H24&gt;=9.4,120-(12.6-H24)*6.25,IF(5.4&lt;=H24,100-(9.4-H24)*25,0))),IF(AND(G24="实心球",C24="女"),IF(H24&gt;9.6,120,IF(6.4&lt;=H24,120-(9.6-H24)*6.25,IF(H24&gt;=3.4,100-(6.4-H24)*(5/0.15),0))),IF(AND(C24="男",G24="立定跳远"),IF(H24&gt;=2.75,120,IF(H24&gt;2.35,120-(2.75-H24)*50,IF(H24&gt;1.75,100-(2.35-H24)*(5/0.03),0))),IF(AND(C24="女",G24="立定跳远"),IF(H24&gt;=2.27,120,IF(H24&gt;=1.87,120-(2.27-H24)*50,IF(H24&gt;=1.27,100-(1.87-H24)*(5/0.03),0))),IF(C24="男",“男生”,女生))))))))))))</f>
        <v>0</v>
      </c>
      <c r="J24" s="38">
        <f t="shared" si="0"/>
        <v>7</v>
      </c>
      <c r="M24" s="46"/>
    </row>
    <row r="25" ht="18.35" spans="1:13">
      <c r="A25" s="30">
        <v>23</v>
      </c>
      <c r="B25" s="34" t="s">
        <v>54</v>
      </c>
      <c r="C25" s="34" t="s">
        <v>13</v>
      </c>
      <c r="D25" s="30">
        <v>1</v>
      </c>
      <c r="E25" s="32" t="s">
        <v>46</v>
      </c>
      <c r="F25" s="39">
        <f>IF(ISNUMBER(D25),IF(ISBLANK(E25),0,IF(ISNUMBER(E25),IF(C25="男",IF(E25&lt;24.8,120,IF(E25&lt;=28,120-(E25-24.8)*6.25,IF(E25&lt;=40,100-(5/0.6)*(E25-28),0))),IF(E25&lt;30.4,120,IF(E25&lt;=33.6,120-(E25-30.4)*6.25,IF(E25&lt;45.6,100-(5/0.6)*(E25-33.6),0)))),IF(C25="男",IF((LEFT(E25,1)*60+RIGHT(E25,2))&lt;187,120,IF((LEFT(E25,1)*60+RIGHT(E25,2))&lt;=215,120-((LEFT(E25,1)*60+RIGHT(E25,2))-187)*(5/7),IF((LEFT(E25,1)*60+RIGHT(E25,2))&lt;=315,100-(5/5)*((LEFT(E25,1)*60+RIGHT(E25,2))-215),0))),IF((LEFT(E25,1)*60+RIGHT(E25,2))&lt;172,120,IF((LEFT(E25,1)*60+RIGHT(E25,2))&lt;=200,120-((LEFT(E25,1)*60+RIGHT(E25,2))-172)*(5/7),IF((LEFT(E25,1)*60+RIGHT(E25,2))&lt;300,100-(5/5)*((LEFT(E25,1)*60+RIGHT(E25,2))-200),0)))))),IF(ISBLANK(E25),0,IF(AND(C25="男",D25="引体向上"),IF(E25&gt;=19,120,IF(E25&gt;=11,120-(19-E25)*2.5,IF(E25&gt;=7,100-(11-E25)*5,IF(E25&gt;=1,80-(7-E25)*10,0)))),IF(D25="跳绳",IF(E25&gt;=224,120,IF(E25&gt;=164,120-(5/15)*(224-E25),IF(4&lt;=E25,100-(164-E25)*(5/8),0))),IF(OR(D25="仰卧起坐",D25="仰卧"),IF(E25&gt;=60,120,IF(E25&gt;=40,120-(60-E25),IF(E25&gt;=2,100-(40-E25)*2.5,0))),IF(AND(D25="篮球",C25="男"),IF(E25&lt;=0,0,IF(E25&lt;=14,120,IF(E25&lt;=24,120-(E25-14)*2,IF(E25&lt;=64,100-(E25-24)*2.5,0)))),IF(AND(D25="篮球",C25="女"),IF(E25&lt;=0,0,IF(E25&lt;=18,120,IF(E25&lt;=28,120-(E25-18)*2,IF(E25&lt;=68,100-(E25-28)*2.5,0)))),IF(AND(D25="实心球",C25="男"),IF(E25&gt;=12.6,120,IF(E25&gt;=9.4,120-(12.6-E25)*6.25,IF(5.4&lt;=E25,100-(9.4-E25)*25,0))),IF(AND(D25="实心球",C25="女"),IF(E25&gt;9.6,120,IF(6.4&lt;=E25,120-(9.6-E25)*6.25,IF(E25&gt;=3.4,100-(6.4-E25)*(5/0.15),0))),IF(AND(C25="男",D25="立定跳远"),IF(E25&gt;=2.75,120,IF(E25&gt;2.35,120-(2.75-E25)*50,IF(E25&gt;1.75,100-(2.35-E25)*(5/0.03),0))),IF(AND(C25="女",D25="立定跳远"),IF(E25&gt;=2.27,120,IF(E25&gt;=1.87,120-(2.27-E25)*50,IF(E25&gt;=1.27,100-(1.87-E25)*(5/0.03),0))),IF(C25="男",“男生”,女生))))))))))))</f>
        <v>3</v>
      </c>
      <c r="G25" s="30"/>
      <c r="H25" s="40"/>
      <c r="I25" s="44">
        <f>IF(ISNUMBER(G25),IF(ISBLANK(H25),0,IF(ISNUMBER(H25),IF(C25="男",IF(H25&lt;24.8,120,IF(H25&lt;=28,120-(H25-24.8)*6.25,IF(H25&lt;=40,100-(5/0.6)*(H25-28),0))),IF(H25&lt;30.4,120,IF(H25&lt;=33.6,120-(H25-30.4)*6.25,IF(H25&lt;45.6,100-(5/0.6)*(H25-33.6),0)))),IF(C25="男",IF((LEFT(H25,1)*60+RIGHT(H25,2))&lt;187,120,IF((LEFT(H25,1)*60+RIGHT(H25,2))&lt;=215,120-((LEFT(H25,1)*60+RIGHT(H25,2))-187)*(5/7),IF((LEFT(H25,1)*60+RIGHT(H25,2))&lt;=315,100-(5/5)*((LEFT(H25,1)*60+RIGHT(H25,2))-215),0))),IF((LEFT(H25,1)*60+RIGHT(H25,2))&lt;172,120,IF((LEFT(H25,1)*60+RIGHT(H25,2))&lt;=200,120-((LEFT(H25,1)*60+RIGHT(H25,2))-172)*(5/7),IF((LEFT(H25,1)*60+RIGHT(H25,2))&lt;300,100-(5/5)*((LEFT(H25,1)*60+RIGHT(H25,2))-200),0)))))),IF(ISBLANK(H25),0,IF(AND(C25="男",G25="引体向上"),IF(H25&gt;=19,120,IF(H25&gt;=11,120-(19-H25)*2.5,IF(H25&gt;=7,100-(11-H25)*5,IF(H25&gt;=1,80-(7-H25)*10,0)))),IF(G25="跳绳",IF(H25&gt;=224,120,IF(H25&gt;=164,120-(5/15)*(224-H25),IF(4&lt;=H25,100-(164-H25)*(5/8),0))),IF(OR(G25="仰卧起坐",G25="仰卧"),IF(H25&gt;=60,120,IF(H25&gt;=40,120-(60-H25),IF(H25&gt;=2,100-(40-H25)*2.5,0))),IF(AND(G25="篮球",C25="男"),IF(H25&lt;=0,0,IF(H25&lt;=14,120,IF(H25&lt;=24,120-(H25-14)*2,IF(H25&lt;=64,100-(H25-24)*2.5,0)))),IF(AND(G25="篮球",C25="女"),IF(H25&lt;=0,0,IF(H25&lt;=18,120,IF(H25&lt;=28,120-(H25-18)*2,IF(H25&lt;=68,100-(H25-28)*2.5,0)))),IF(AND(G25="实心球",C25="男"),IF(H25&gt;=12.6,120,IF(H25&gt;=9.4,120-(12.6-H25)*6.25,IF(5.4&lt;=H25,100-(9.4-H25)*25,0))),IF(AND(G25="实心球",C25="女"),IF(H25&gt;9.6,120,IF(6.4&lt;=H25,120-(9.6-H25)*6.25,IF(H25&gt;=3.4,100-(6.4-H25)*(5/0.15),0))),IF(AND(C25="男",G25="立定跳远"),IF(H25&gt;=2.75,120,IF(H25&gt;2.35,120-(2.75-H25)*50,IF(H25&gt;1.75,100-(2.35-H25)*(5/0.03),0))),IF(AND(C25="女",G25="立定跳远"),IF(H25&gt;=2.27,120,IF(H25&gt;=1.87,120-(2.27-H25)*50,IF(H25&gt;=1.27,100-(1.87-H25)*(5/0.03),0))),IF(C25="男",“男生”,女生))))))))))))</f>
        <v>0</v>
      </c>
      <c r="J25" s="38">
        <f t="shared" si="0"/>
        <v>0.75</v>
      </c>
      <c r="M25" s="46"/>
    </row>
    <row r="26" ht="18.35" spans="1:13">
      <c r="A26" s="30">
        <v>24</v>
      </c>
      <c r="B26" s="34" t="s">
        <v>55</v>
      </c>
      <c r="C26" s="34" t="s">
        <v>13</v>
      </c>
      <c r="D26" s="30">
        <v>1</v>
      </c>
      <c r="E26" s="32" t="s">
        <v>56</v>
      </c>
      <c r="F26" s="39">
        <f>IF(ISNUMBER(D26),IF(ISBLANK(E26),0,IF(ISNUMBER(E26),IF(C26="男",IF(E26&lt;24.8,120,IF(E26&lt;=28,120-(E26-24.8)*6.25,IF(E26&lt;=40,100-(5/0.6)*(E26-28),0))),IF(E26&lt;30.4,120,IF(E26&lt;=33.6,120-(E26-30.4)*6.25,IF(E26&lt;45.6,100-(5/0.6)*(E26-33.6),0)))),IF(C26="男",IF((LEFT(E26,1)*60+RIGHT(E26,2))&lt;187,120,IF((LEFT(E26,1)*60+RIGHT(E26,2))&lt;=215,120-((LEFT(E26,1)*60+RIGHT(E26,2))-187)*(5/7),IF((LEFT(E26,1)*60+RIGHT(E26,2))&lt;=315,100-(5/5)*((LEFT(E26,1)*60+RIGHT(E26,2))-215),0))),IF((LEFT(E26,1)*60+RIGHT(E26,2))&lt;172,120,IF((LEFT(E26,1)*60+RIGHT(E26,2))&lt;=200,120-((LEFT(E26,1)*60+RIGHT(E26,2))-172)*(5/7),IF((LEFT(E26,1)*60+RIGHT(E26,2))&lt;300,100-(5/5)*((LEFT(E26,1)*60+RIGHT(E26,2))-200),0)))))),IF(ISBLANK(E26),0,IF(AND(C26="男",D26="引体向上"),IF(E26&gt;=19,120,IF(E26&gt;=11,120-(19-E26)*2.5,IF(E26&gt;=7,100-(11-E26)*5,IF(E26&gt;=1,80-(7-E26)*10,0)))),IF(D26="跳绳",IF(E26&gt;=224,120,IF(E26&gt;=164,120-(5/15)*(224-E26),IF(4&lt;=E26,100-(164-E26)*(5/8),0))),IF(OR(D26="仰卧起坐",D26="仰卧"),IF(E26&gt;=60,120,IF(E26&gt;=40,120-(60-E26),IF(E26&gt;=2,100-(40-E26)*2.5,0))),IF(AND(D26="篮球",C26="男"),IF(E26&lt;=0,0,IF(E26&lt;=14,120,IF(E26&lt;=24,120-(E26-14)*2,IF(E26&lt;=64,100-(E26-24)*2.5,0)))),IF(AND(D26="篮球",C26="女"),IF(E26&lt;=0,0,IF(E26&lt;=18,120,IF(E26&lt;=28,120-(E26-18)*2,IF(E26&lt;=68,100-(E26-28)*2.5,0)))),IF(AND(D26="实心球",C26="男"),IF(E26&gt;=12.6,120,IF(E26&gt;=9.4,120-(12.6-E26)*6.25,IF(5.4&lt;=E26,100-(9.4-E26)*25,0))),IF(AND(D26="实心球",C26="女"),IF(E26&gt;9.6,120,IF(6.4&lt;=E26,120-(9.6-E26)*6.25,IF(E26&gt;=3.4,100-(6.4-E26)*(5/0.15),0))),IF(AND(C26="男",D26="立定跳远"),IF(E26&gt;=2.75,120,IF(E26&gt;2.35,120-(2.75-E26)*50,IF(E26&gt;1.75,100-(2.35-E26)*(5/0.03),0))),IF(AND(C26="女",D26="立定跳远"),IF(E26&gt;=2.27,120,IF(E26&gt;=1.87,120-(2.27-E26)*50,IF(E26&gt;=1.27,100-(1.87-E26)*(5/0.03),0))),IF(C26="男",“男生”,女生))))))))))))</f>
        <v>85</v>
      </c>
      <c r="G26" s="30"/>
      <c r="H26" s="40"/>
      <c r="I26" s="44">
        <f>IF(ISNUMBER(G26),IF(ISBLANK(H26),0,IF(ISNUMBER(H26),IF(C26="男",IF(H26&lt;24.8,120,IF(H26&lt;=28,120-(H26-24.8)*6.25,IF(H26&lt;=40,100-(5/0.6)*(H26-28),0))),IF(H26&lt;30.4,120,IF(H26&lt;=33.6,120-(H26-30.4)*6.25,IF(H26&lt;45.6,100-(5/0.6)*(H26-33.6),0)))),IF(C26="男",IF((LEFT(H26,1)*60+RIGHT(H26,2))&lt;187,120,IF((LEFT(H26,1)*60+RIGHT(H26,2))&lt;=215,120-((LEFT(H26,1)*60+RIGHT(H26,2))-187)*(5/7),IF((LEFT(H26,1)*60+RIGHT(H26,2))&lt;=315,100-(5/5)*((LEFT(H26,1)*60+RIGHT(H26,2))-215),0))),IF((LEFT(H26,1)*60+RIGHT(H26,2))&lt;172,120,IF((LEFT(H26,1)*60+RIGHT(H26,2))&lt;=200,120-((LEFT(H26,1)*60+RIGHT(H26,2))-172)*(5/7),IF((LEFT(H26,1)*60+RIGHT(H26,2))&lt;300,100-(5/5)*((LEFT(H26,1)*60+RIGHT(H26,2))-200),0)))))),IF(ISBLANK(H26),0,IF(AND(C26="男",G26="引体向上"),IF(H26&gt;=19,120,IF(H26&gt;=11,120-(19-H26)*2.5,IF(H26&gt;=7,100-(11-H26)*5,IF(H26&gt;=1,80-(7-H26)*10,0)))),IF(G26="跳绳",IF(H26&gt;=224,120,IF(H26&gt;=164,120-(5/15)*(224-H26),IF(4&lt;=H26,100-(164-H26)*(5/8),0))),IF(OR(G26="仰卧起坐",G26="仰卧"),IF(H26&gt;=60,120,IF(H26&gt;=40,120-(60-H26),IF(H26&gt;=2,100-(40-H26)*2.5,0))),IF(AND(G26="篮球",C26="男"),IF(H26&lt;=0,0,IF(H26&lt;=14,120,IF(H26&lt;=24,120-(H26-14)*2,IF(H26&lt;=64,100-(H26-24)*2.5,0)))),IF(AND(G26="篮球",C26="女"),IF(H26&lt;=0,0,IF(H26&lt;=18,120,IF(H26&lt;=28,120-(H26-18)*2,IF(H26&lt;=68,100-(H26-28)*2.5,0)))),IF(AND(G26="实心球",C26="男"),IF(H26&gt;=12.6,120,IF(H26&gt;=9.4,120-(12.6-H26)*6.25,IF(5.4&lt;=H26,100-(9.4-H26)*25,0))),IF(AND(G26="实心球",C26="女"),IF(H26&gt;9.6,120,IF(6.4&lt;=H26,120-(9.6-H26)*6.25,IF(H26&gt;=3.4,100-(6.4-H26)*(5/0.15),0))),IF(AND(C26="男",G26="立定跳远"),IF(H26&gt;=2.75,120,IF(H26&gt;2.35,120-(2.75-H26)*50,IF(H26&gt;1.75,100-(2.35-H26)*(5/0.03),0))),IF(AND(C26="女",G26="立定跳远"),IF(H26&gt;=2.27,120,IF(H26&gt;=1.87,120-(2.27-H26)*50,IF(H26&gt;=1.27,100-(1.87-H26)*(5/0.03),0))),IF(C26="男",“男生”,女生))))))))))))</f>
        <v>0</v>
      </c>
      <c r="J26" s="38">
        <f t="shared" si="0"/>
        <v>21.25</v>
      </c>
      <c r="M26" s="46"/>
    </row>
    <row r="27" ht="18.35" spans="1:13">
      <c r="A27" s="30">
        <v>25</v>
      </c>
      <c r="B27" s="34" t="s">
        <v>57</v>
      </c>
      <c r="C27" s="34" t="s">
        <v>13</v>
      </c>
      <c r="D27" s="30">
        <v>1</v>
      </c>
      <c r="E27" s="32" t="s">
        <v>58</v>
      </c>
      <c r="F27" s="39">
        <f>IF(ISNUMBER(D27),IF(ISBLANK(E27),0,IF(ISNUMBER(E27),IF(C27="男",IF(E27&lt;24.8,120,IF(E27&lt;=28,120-(E27-24.8)*6.25,IF(E27&lt;=40,100-(5/0.6)*(E27-28),0))),IF(E27&lt;30.4,120,IF(E27&lt;=33.6,120-(E27-30.4)*6.25,IF(E27&lt;45.6,100-(5/0.6)*(E27-33.6),0)))),IF(C27="男",IF((LEFT(E27,1)*60+RIGHT(E27,2))&lt;187,120,IF((LEFT(E27,1)*60+RIGHT(E27,2))&lt;=215,120-((LEFT(E27,1)*60+RIGHT(E27,2))-187)*(5/7),IF((LEFT(E27,1)*60+RIGHT(E27,2))&lt;=315,100-(5/5)*((LEFT(E27,1)*60+RIGHT(E27,2))-215),0))),IF((LEFT(E27,1)*60+RIGHT(E27,2))&lt;172,120,IF((LEFT(E27,1)*60+RIGHT(E27,2))&lt;=200,120-((LEFT(E27,1)*60+RIGHT(E27,2))-172)*(5/7),IF((LEFT(E27,1)*60+RIGHT(E27,2))&lt;300,100-(5/5)*((LEFT(E27,1)*60+RIGHT(E27,2))-200),0)))))),IF(ISBLANK(E27),0,IF(AND(C27="男",D27="引体向上"),IF(E27&gt;=19,120,IF(E27&gt;=11,120-(19-E27)*2.5,IF(E27&gt;=7,100-(11-E27)*5,IF(E27&gt;=1,80-(7-E27)*10,0)))),IF(D27="跳绳",IF(E27&gt;=224,120,IF(E27&gt;=164,120-(5/15)*(224-E27),IF(4&lt;=E27,100-(164-E27)*(5/8),0))),IF(OR(D27="仰卧起坐",D27="仰卧"),IF(E27&gt;=60,120,IF(E27&gt;=40,120-(60-E27),IF(E27&gt;=2,100-(40-E27)*2.5,0))),IF(AND(D27="篮球",C27="男"),IF(E27&lt;=0,0,IF(E27&lt;=14,120,IF(E27&lt;=24,120-(E27-14)*2,IF(E27&lt;=64,100-(E27-24)*2.5,0)))),IF(AND(D27="篮球",C27="女"),IF(E27&lt;=0,0,IF(E27&lt;=18,120,IF(E27&lt;=28,120-(E27-18)*2,IF(E27&lt;=68,100-(E27-28)*2.5,0)))),IF(AND(D27="实心球",C27="男"),IF(E27&gt;=12.6,120,IF(E27&gt;=9.4,120-(12.6-E27)*6.25,IF(5.4&lt;=E27,100-(9.4-E27)*25,0))),IF(AND(D27="实心球",C27="女"),IF(E27&gt;9.6,120,IF(6.4&lt;=E27,120-(9.6-E27)*6.25,IF(E27&gt;=3.4,100-(6.4-E27)*(5/0.15),0))),IF(AND(C27="男",D27="立定跳远"),IF(E27&gt;=2.75,120,IF(E27&gt;2.35,120-(2.75-E27)*50,IF(E27&gt;1.75,100-(2.35-E27)*(5/0.03),0))),IF(AND(C27="女",D27="立定跳远"),IF(E27&gt;=2.27,120,IF(E27&gt;=1.87,120-(2.27-E27)*50,IF(E27&gt;=1.27,100-(1.87-E27)*(5/0.03),0))),IF(C27="男",“男生”,女生))))))))))))</f>
        <v>65</v>
      </c>
      <c r="G27" s="30"/>
      <c r="H27" s="40"/>
      <c r="I27" s="44">
        <f>IF(ISNUMBER(G27),IF(ISBLANK(H27),0,IF(ISNUMBER(H27),IF(C27="男",IF(H27&lt;24.8,120,IF(H27&lt;=28,120-(H27-24.8)*6.25,IF(H27&lt;=40,100-(5/0.6)*(H27-28),0))),IF(H27&lt;30.4,120,IF(H27&lt;=33.6,120-(H27-30.4)*6.25,IF(H27&lt;45.6,100-(5/0.6)*(H27-33.6),0)))),IF(C27="男",IF((LEFT(H27,1)*60+RIGHT(H27,2))&lt;187,120,IF((LEFT(H27,1)*60+RIGHT(H27,2))&lt;=215,120-((LEFT(H27,1)*60+RIGHT(H27,2))-187)*(5/7),IF((LEFT(H27,1)*60+RIGHT(H27,2))&lt;=315,100-(5/5)*((LEFT(H27,1)*60+RIGHT(H27,2))-215),0))),IF((LEFT(H27,1)*60+RIGHT(H27,2))&lt;172,120,IF((LEFT(H27,1)*60+RIGHT(H27,2))&lt;=200,120-((LEFT(H27,1)*60+RIGHT(H27,2))-172)*(5/7),IF((LEFT(H27,1)*60+RIGHT(H27,2))&lt;300,100-(5/5)*((LEFT(H27,1)*60+RIGHT(H27,2))-200),0)))))),IF(ISBLANK(H27),0,IF(AND(C27="男",G27="引体向上"),IF(H27&gt;=19,120,IF(H27&gt;=11,120-(19-H27)*2.5,IF(H27&gt;=7,100-(11-H27)*5,IF(H27&gt;=1,80-(7-H27)*10,0)))),IF(G27="跳绳",IF(H27&gt;=224,120,IF(H27&gt;=164,120-(5/15)*(224-H27),IF(4&lt;=H27,100-(164-H27)*(5/8),0))),IF(OR(G27="仰卧起坐",G27="仰卧"),IF(H27&gt;=60,120,IF(H27&gt;=40,120-(60-H27),IF(H27&gt;=2,100-(40-H27)*2.5,0))),IF(AND(G27="篮球",C27="男"),IF(H27&lt;=0,0,IF(H27&lt;=14,120,IF(H27&lt;=24,120-(H27-14)*2,IF(H27&lt;=64,100-(H27-24)*2.5,0)))),IF(AND(G27="篮球",C27="女"),IF(H27&lt;=0,0,IF(H27&lt;=18,120,IF(H27&lt;=28,120-(H27-18)*2,IF(H27&lt;=68,100-(H27-28)*2.5,0)))),IF(AND(G27="实心球",C27="男"),IF(H27&gt;=12.6,120,IF(H27&gt;=9.4,120-(12.6-H27)*6.25,IF(5.4&lt;=H27,100-(9.4-H27)*25,0))),IF(AND(G27="实心球",C27="女"),IF(H27&gt;9.6,120,IF(6.4&lt;=H27,120-(9.6-H27)*6.25,IF(H27&gt;=3.4,100-(6.4-H27)*(5/0.15),0))),IF(AND(C27="男",G27="立定跳远"),IF(H27&gt;=2.75,120,IF(H27&gt;2.35,120-(2.75-H27)*50,IF(H27&gt;1.75,100-(2.35-H27)*(5/0.03),0))),IF(AND(C27="女",G27="立定跳远"),IF(H27&gt;=2.27,120,IF(H27&gt;=1.87,120-(2.27-H27)*50,IF(H27&gt;=1.27,100-(1.87-H27)*(5/0.03),0))),IF(C27="男",“男生”,女生))))))))))))</f>
        <v>0</v>
      </c>
      <c r="J27" s="38">
        <f t="shared" si="0"/>
        <v>16.25</v>
      </c>
      <c r="M27" s="46"/>
    </row>
    <row r="28" spans="1:13">
      <c r="A28" s="30">
        <v>26</v>
      </c>
      <c r="B28" s="34" t="s">
        <v>59</v>
      </c>
      <c r="C28" s="34" t="s">
        <v>19</v>
      </c>
      <c r="D28" s="30">
        <v>1</v>
      </c>
      <c r="E28" s="32" t="s">
        <v>30</v>
      </c>
      <c r="F28" s="39">
        <f>IF(ISNUMBER(D28),IF(ISBLANK(E28),0,IF(ISNUMBER(E28),IF(C28="男",IF(E28&lt;24.8,120,IF(E28&lt;=28,120-(E28-24.8)*6.25,IF(E28&lt;=40,100-(5/0.6)*(E28-28),0))),IF(E28&lt;30.4,120,IF(E28&lt;=33.6,120-(E28-30.4)*6.25,IF(E28&lt;45.6,100-(5/0.6)*(E28-33.6),0)))),IF(C28="男",IF((LEFT(E28,1)*60+RIGHT(E28,2))&lt;187,120,IF((LEFT(E28,1)*60+RIGHT(E28,2))&lt;=215,120-((LEFT(E28,1)*60+RIGHT(E28,2))-187)*(5/7),IF((LEFT(E28,1)*60+RIGHT(E28,2))&lt;=315,100-(5/5)*((LEFT(E28,1)*60+RIGHT(E28,2))-215),0))),IF((LEFT(E28,1)*60+RIGHT(E28,2))&lt;172,120,IF((LEFT(E28,1)*60+RIGHT(E28,2))&lt;=200,120-((LEFT(E28,1)*60+RIGHT(E28,2))-172)*(5/7),IF((LEFT(E28,1)*60+RIGHT(E28,2))&lt;300,100-(5/5)*((LEFT(E28,1)*60+RIGHT(E28,2))-200),0)))))),IF(ISBLANK(E28),0,IF(AND(C28="男",D28="引体向上"),IF(E28&gt;=19,120,IF(E28&gt;=11,120-(19-E28)*2.5,IF(E28&gt;=7,100-(11-E28)*5,IF(E28&gt;=1,80-(7-E28)*10,0)))),IF(D28="跳绳",IF(E28&gt;=224,120,IF(E28&gt;=164,120-(5/15)*(224-E28),IF(4&lt;=E28,100-(164-E28)*(5/8),0))),IF(OR(D28="仰卧起坐",D28="仰卧"),IF(E28&gt;=60,120,IF(E28&gt;=40,120-(60-E28),IF(E28&gt;=2,100-(40-E28)*2.5,0))),IF(AND(D28="篮球",C28="男"),IF(E28&lt;=0,0,IF(E28&lt;=14,120,IF(E28&lt;=24,120-(E28-14)*2,IF(E28&lt;=64,100-(E28-24)*2.5,0)))),IF(AND(D28="篮球",C28="女"),IF(E28&lt;=0,0,IF(E28&lt;=18,120,IF(E28&lt;=28,120-(E28-18)*2,IF(E28&lt;=68,100-(E28-28)*2.5,0)))),IF(AND(D28="实心球",C28="男"),IF(E28&gt;=12.6,120,IF(E28&gt;=9.4,120-(12.6-E28)*6.25,IF(5.4&lt;=E28,100-(9.4-E28)*25,0))),IF(AND(D28="实心球",C28="女"),IF(E28&gt;9.6,120,IF(6.4&lt;=E28,120-(9.6-E28)*6.25,IF(E28&gt;=3.4,100-(6.4-E28)*(5/0.15),0))),IF(AND(C28="男",D28="立定跳远"),IF(E28&gt;=2.75,120,IF(E28&gt;2.35,120-(2.75-E28)*50,IF(E28&gt;1.75,100-(2.35-E28)*(5/0.03),0))),IF(AND(C28="女",D28="立定跳远"),IF(E28&gt;=2.27,120,IF(E28&gt;=1.87,120-(2.27-E28)*50,IF(E28&gt;=1.27,100-(1.87-E28)*(5/0.03),0))),IF(C28="男",“男生”,女生))))))))))))</f>
        <v>82</v>
      </c>
      <c r="G28" s="30"/>
      <c r="H28" s="30"/>
      <c r="I28" s="44">
        <f>IF(ISNUMBER(G28),IF(ISBLANK(H28),0,IF(ISNUMBER(H28),IF(C28="男",IF(H28&lt;24.8,120,IF(H28&lt;=28,120-(H28-24.8)*6.25,IF(H28&lt;=40,100-(5/0.6)*(H28-28),0))),IF(H28&lt;30.4,120,IF(H28&lt;=33.6,120-(H28-30.4)*6.25,IF(H28&lt;45.6,100-(5/0.6)*(H28-33.6),0)))),IF(C28="男",IF((LEFT(H28,1)*60+RIGHT(H28,2))&lt;187,120,IF((LEFT(H28,1)*60+RIGHT(H28,2))&lt;=215,120-((LEFT(H28,1)*60+RIGHT(H28,2))-187)*(5/7),IF((LEFT(H28,1)*60+RIGHT(H28,2))&lt;=315,100-(5/5)*((LEFT(H28,1)*60+RIGHT(H28,2))-215),0))),IF((LEFT(H28,1)*60+RIGHT(H28,2))&lt;172,120,IF((LEFT(H28,1)*60+RIGHT(H28,2))&lt;=200,120-((LEFT(H28,1)*60+RIGHT(H28,2))-172)*(5/7),IF((LEFT(H28,1)*60+RIGHT(H28,2))&lt;300,100-(5/5)*((LEFT(H28,1)*60+RIGHT(H28,2))-200),0)))))),IF(ISBLANK(H28),0,IF(AND(C28="男",G28="引体向上"),IF(H28&gt;=19,120,IF(H28&gt;=11,120-(19-H28)*2.5,IF(H28&gt;=7,100-(11-H28)*5,IF(H28&gt;=1,80-(7-H28)*10,0)))),IF(G28="跳绳",IF(H28&gt;=224,120,IF(H28&gt;=164,120-(5/15)*(224-H28),IF(4&lt;=H28,100-(164-H28)*(5/8),0))),IF(OR(G28="仰卧起坐",G28="仰卧"),IF(H28&gt;=60,120,IF(H28&gt;=40,120-(60-H28),IF(H28&gt;=2,100-(40-H28)*2.5,0))),IF(AND(G28="篮球",C28="男"),IF(H28&lt;=0,0,IF(H28&lt;=14,120,IF(H28&lt;=24,120-(H28-14)*2,IF(H28&lt;=64,100-(H28-24)*2.5,0)))),IF(AND(G28="篮球",C28="女"),IF(H28&lt;=0,0,IF(H28&lt;=18,120,IF(H28&lt;=28,120-(H28-18)*2,IF(H28&lt;=68,100-(H28-28)*2.5,0)))),IF(AND(G28="实心球",C28="男"),IF(H28&gt;=12.6,120,IF(H28&gt;=9.4,120-(12.6-H28)*6.25,IF(5.4&lt;=H28,100-(9.4-H28)*25,0))),IF(AND(G28="实心球",C28="女"),IF(H28&gt;9.6,120,IF(6.4&lt;=H28,120-(9.6-H28)*6.25,IF(H28&gt;=3.4,100-(6.4-H28)*(5/0.15),0))),IF(AND(C28="男",G28="立定跳远"),IF(H28&gt;=2.75,120,IF(H28&gt;2.35,120-(2.75-H28)*50,IF(H28&gt;1.75,100-(2.35-H28)*(5/0.03),0))),IF(AND(C28="女",G28="立定跳远"),IF(H28&gt;=2.27,120,IF(H28&gt;=1.87,120-(2.27-H28)*50,IF(H28&gt;=1.27,100-(1.87-H28)*(5/0.03),0))),IF(C28="男",“男生”,女生))))))))))))</f>
        <v>0</v>
      </c>
      <c r="J28" s="38">
        <f t="shared" si="0"/>
        <v>20.5</v>
      </c>
      <c r="M28" s="46"/>
    </row>
    <row r="29" spans="1:13">
      <c r="A29" s="30">
        <v>27</v>
      </c>
      <c r="B29" s="34" t="s">
        <v>60</v>
      </c>
      <c r="C29" s="34" t="s">
        <v>19</v>
      </c>
      <c r="D29" s="30">
        <v>1</v>
      </c>
      <c r="E29" s="32" t="s">
        <v>58</v>
      </c>
      <c r="F29" s="39">
        <f>IF(ISNUMBER(D29),IF(ISBLANK(E29),0,IF(ISNUMBER(E29),IF(C29="男",IF(E29&lt;24.8,120,IF(E29&lt;=28,120-(E29-24.8)*6.25,IF(E29&lt;=40,100-(5/0.6)*(E29-28),0))),IF(E29&lt;30.4,120,IF(E29&lt;=33.6,120-(E29-30.4)*6.25,IF(E29&lt;45.6,100-(5/0.6)*(E29-33.6),0)))),IF(C29="男",IF((LEFT(E29,1)*60+RIGHT(E29,2))&lt;187,120,IF((LEFT(E29,1)*60+RIGHT(E29,2))&lt;=215,120-((LEFT(E29,1)*60+RIGHT(E29,2))-187)*(5/7),IF((LEFT(E29,1)*60+RIGHT(E29,2))&lt;=315,100-(5/5)*((LEFT(E29,1)*60+RIGHT(E29,2))-215),0))),IF((LEFT(E29,1)*60+RIGHT(E29,2))&lt;172,120,IF((LEFT(E29,1)*60+RIGHT(E29,2))&lt;=200,120-((LEFT(E29,1)*60+RIGHT(E29,2))-172)*(5/7),IF((LEFT(E29,1)*60+RIGHT(E29,2))&lt;300,100-(5/5)*((LEFT(E29,1)*60+RIGHT(E29,2))-200),0)))))),IF(ISBLANK(E29),0,IF(AND(C29="男",D29="引体向上"),IF(E29&gt;=19,120,IF(E29&gt;=11,120-(19-E29)*2.5,IF(E29&gt;=7,100-(11-E29)*5,IF(E29&gt;=1,80-(7-E29)*10,0)))),IF(D29="跳绳",IF(E29&gt;=224,120,IF(E29&gt;=164,120-(5/15)*(224-E29),IF(4&lt;=E29,100-(164-E29)*(5/8),0))),IF(OR(D29="仰卧起坐",D29="仰卧"),IF(E29&gt;=60,120,IF(E29&gt;=40,120-(60-E29),IF(E29&gt;=2,100-(40-E29)*2.5,0))),IF(AND(D29="篮球",C29="男"),IF(E29&lt;=0,0,IF(E29&lt;=14,120,IF(E29&lt;=24,120-(E29-14)*2,IF(E29&lt;=64,100-(E29-24)*2.5,0)))),IF(AND(D29="篮球",C29="女"),IF(E29&lt;=0,0,IF(E29&lt;=18,120,IF(E29&lt;=28,120-(E29-18)*2,IF(E29&lt;=68,100-(E29-28)*2.5,0)))),IF(AND(D29="实心球",C29="男"),IF(E29&gt;=12.6,120,IF(E29&gt;=9.4,120-(12.6-E29)*6.25,IF(5.4&lt;=E29,100-(9.4-E29)*25,0))),IF(AND(D29="实心球",C29="女"),IF(E29&gt;9.6,120,IF(6.4&lt;=E29,120-(9.6-E29)*6.25,IF(E29&gt;=3.4,100-(6.4-E29)*(5/0.15),0))),IF(AND(C29="男",D29="立定跳远"),IF(E29&gt;=2.75,120,IF(E29&gt;2.35,120-(2.75-E29)*50,IF(E29&gt;1.75,100-(2.35-E29)*(5/0.03),0))),IF(AND(C29="女",D29="立定跳远"),IF(E29&gt;=2.27,120,IF(E29&gt;=1.87,120-(2.27-E29)*50,IF(E29&gt;=1.27,100-(1.87-E29)*(5/0.03),0))),IF(C29="男",“男生”,女生))))))))))))</f>
        <v>80</v>
      </c>
      <c r="G29" s="30"/>
      <c r="H29" s="30"/>
      <c r="I29" s="44">
        <f>IF(ISNUMBER(G29),IF(ISBLANK(H29),0,IF(ISNUMBER(H29),IF(C29="男",IF(H29&lt;24.8,120,IF(H29&lt;=28,120-(H29-24.8)*6.25,IF(H29&lt;=40,100-(5/0.6)*(H29-28),0))),IF(H29&lt;30.4,120,IF(H29&lt;=33.6,120-(H29-30.4)*6.25,IF(H29&lt;45.6,100-(5/0.6)*(H29-33.6),0)))),IF(C29="男",IF((LEFT(H29,1)*60+RIGHT(H29,2))&lt;187,120,IF((LEFT(H29,1)*60+RIGHT(H29,2))&lt;=215,120-((LEFT(H29,1)*60+RIGHT(H29,2))-187)*(5/7),IF((LEFT(H29,1)*60+RIGHT(H29,2))&lt;=315,100-(5/5)*((LEFT(H29,1)*60+RIGHT(H29,2))-215),0))),IF((LEFT(H29,1)*60+RIGHT(H29,2))&lt;172,120,IF((LEFT(H29,1)*60+RIGHT(H29,2))&lt;=200,120-((LEFT(H29,1)*60+RIGHT(H29,2))-172)*(5/7),IF((LEFT(H29,1)*60+RIGHT(H29,2))&lt;300,100-(5/5)*((LEFT(H29,1)*60+RIGHT(H29,2))-200),0)))))),IF(ISBLANK(H29),0,IF(AND(C29="男",G29="引体向上"),IF(H29&gt;=19,120,IF(H29&gt;=11,120-(19-H29)*2.5,IF(H29&gt;=7,100-(11-H29)*5,IF(H29&gt;=1,80-(7-H29)*10,0)))),IF(G29="跳绳",IF(H29&gt;=224,120,IF(H29&gt;=164,120-(5/15)*(224-H29),IF(4&lt;=H29,100-(164-H29)*(5/8),0))),IF(OR(G29="仰卧起坐",G29="仰卧"),IF(H29&gt;=60,120,IF(H29&gt;=40,120-(60-H29),IF(H29&gt;=2,100-(40-H29)*2.5,0))),IF(AND(G29="篮球",C29="男"),IF(H29&lt;=0,0,IF(H29&lt;=14,120,IF(H29&lt;=24,120-(H29-14)*2,IF(H29&lt;=64,100-(H29-24)*2.5,0)))),IF(AND(G29="篮球",C29="女"),IF(H29&lt;=0,0,IF(H29&lt;=18,120,IF(H29&lt;=28,120-(H29-18)*2,IF(H29&lt;=68,100-(H29-28)*2.5,0)))),IF(AND(G29="实心球",C29="男"),IF(H29&gt;=12.6,120,IF(H29&gt;=9.4,120-(12.6-H29)*6.25,IF(5.4&lt;=H29,100-(9.4-H29)*25,0))),IF(AND(G29="实心球",C29="女"),IF(H29&gt;9.6,120,IF(6.4&lt;=H29,120-(9.6-H29)*6.25,IF(H29&gt;=3.4,100-(6.4-H29)*(5/0.15),0))),IF(AND(C29="男",G29="立定跳远"),IF(H29&gt;=2.75,120,IF(H29&gt;2.35,120-(2.75-H29)*50,IF(H29&gt;1.75,100-(2.35-H29)*(5/0.03),0))),IF(AND(C29="女",G29="立定跳远"),IF(H29&gt;=2.27,120,IF(H29&gt;=1.87,120-(2.27-H29)*50,IF(H29&gt;=1.27,100-(1.87-H29)*(5/0.03),0))),IF(C29="男",“男生”,女生))))))))))))</f>
        <v>0</v>
      </c>
      <c r="J29" s="38">
        <f t="shared" si="0"/>
        <v>20</v>
      </c>
      <c r="M29" s="46"/>
    </row>
    <row r="30" spans="1:13">
      <c r="A30" s="30">
        <v>28</v>
      </c>
      <c r="B30" s="34" t="s">
        <v>61</v>
      </c>
      <c r="C30" s="34" t="s">
        <v>19</v>
      </c>
      <c r="D30" s="30">
        <v>1</v>
      </c>
      <c r="E30" s="32" t="s">
        <v>62</v>
      </c>
      <c r="F30" s="39">
        <f>IF(ISNUMBER(D30),IF(ISBLANK(E30),0,IF(ISNUMBER(E30),IF(C30="男",IF(E30&lt;24.8,120,IF(E30&lt;=28,120-(E30-24.8)*6.25,IF(E30&lt;=40,100-(5/0.6)*(E30-28),0))),IF(E30&lt;30.4,120,IF(E30&lt;=33.6,120-(E30-30.4)*6.25,IF(E30&lt;45.6,100-(5/0.6)*(E30-33.6),0)))),IF(C30="男",IF((LEFT(E30,1)*60+RIGHT(E30,2))&lt;187,120,IF((LEFT(E30,1)*60+RIGHT(E30,2))&lt;=215,120-((LEFT(E30,1)*60+RIGHT(E30,2))-187)*(5/7),IF((LEFT(E30,1)*60+RIGHT(E30,2))&lt;=315,100-(5/5)*((LEFT(E30,1)*60+RIGHT(E30,2))-215),0))),IF((LEFT(E30,1)*60+RIGHT(E30,2))&lt;172,120,IF((LEFT(E30,1)*60+RIGHT(E30,2))&lt;=200,120-((LEFT(E30,1)*60+RIGHT(E30,2))-172)*(5/7),IF((LEFT(E30,1)*60+RIGHT(E30,2))&lt;300,100-(5/5)*((LEFT(E30,1)*60+RIGHT(E30,2))-200),0)))))),IF(ISBLANK(E30),0,IF(AND(C30="男",D30="引体向上"),IF(E30&gt;=19,120,IF(E30&gt;=11,120-(19-E30)*2.5,IF(E30&gt;=7,100-(11-E30)*5,IF(E30&gt;=1,80-(7-E30)*10,0)))),IF(D30="跳绳",IF(E30&gt;=224,120,IF(E30&gt;=164,120-(5/15)*(224-E30),IF(4&lt;=E30,100-(164-E30)*(5/8),0))),IF(OR(D30="仰卧起坐",D30="仰卧"),IF(E30&gt;=60,120,IF(E30&gt;=40,120-(60-E30),IF(E30&gt;=2,100-(40-E30)*2.5,0))),IF(AND(D30="篮球",C30="男"),IF(E30&lt;=0,0,IF(E30&lt;=14,120,IF(E30&lt;=24,120-(E30-14)*2,IF(E30&lt;=64,100-(E30-24)*2.5,0)))),IF(AND(D30="篮球",C30="女"),IF(E30&lt;=0,0,IF(E30&lt;=18,120,IF(E30&lt;=28,120-(E30-18)*2,IF(E30&lt;=68,100-(E30-28)*2.5,0)))),IF(AND(D30="实心球",C30="男"),IF(E30&gt;=12.6,120,IF(E30&gt;=9.4,120-(12.6-E30)*6.25,IF(5.4&lt;=E30,100-(9.4-E30)*25,0))),IF(AND(D30="实心球",C30="女"),IF(E30&gt;9.6,120,IF(6.4&lt;=E30,120-(9.6-E30)*6.25,IF(E30&gt;=3.4,100-(6.4-E30)*(5/0.15),0))),IF(AND(C30="男",D30="立定跳远"),IF(E30&gt;=2.75,120,IF(E30&gt;2.35,120-(2.75-E30)*50,IF(E30&gt;1.75,100-(2.35-E30)*(5/0.03),0))),IF(AND(C30="女",D30="立定跳远"),IF(E30&gt;=2.27,120,IF(E30&gt;=1.87,120-(2.27-E30)*50,IF(E30&gt;=1.27,100-(1.87-E30)*(5/0.03),0))),IF(C30="男",“男生”,女生))))))))))))</f>
        <v>56</v>
      </c>
      <c r="G30" s="30"/>
      <c r="H30" s="30"/>
      <c r="I30" s="44">
        <f>IF(ISNUMBER(G30),IF(ISBLANK(H30),0,IF(ISNUMBER(H30),IF(C30="男",IF(H30&lt;24.8,120,IF(H30&lt;=28,120-(H30-24.8)*6.25,IF(H30&lt;=40,100-(5/0.6)*(H30-28),0))),IF(H30&lt;30.4,120,IF(H30&lt;=33.6,120-(H30-30.4)*6.25,IF(H30&lt;45.6,100-(5/0.6)*(H30-33.6),0)))),IF(C30="男",IF((LEFT(H30,1)*60+RIGHT(H30,2))&lt;187,120,IF((LEFT(H30,1)*60+RIGHT(H30,2))&lt;=215,120-((LEFT(H30,1)*60+RIGHT(H30,2))-187)*(5/7),IF((LEFT(H30,1)*60+RIGHT(H30,2))&lt;=315,100-(5/5)*((LEFT(H30,1)*60+RIGHT(H30,2))-215),0))),IF((LEFT(H30,1)*60+RIGHT(H30,2))&lt;172,120,IF((LEFT(H30,1)*60+RIGHT(H30,2))&lt;=200,120-((LEFT(H30,1)*60+RIGHT(H30,2))-172)*(5/7),IF((LEFT(H30,1)*60+RIGHT(H30,2))&lt;300,100-(5/5)*((LEFT(H30,1)*60+RIGHT(H30,2))-200),0)))))),IF(ISBLANK(H30),0,IF(AND(C30="男",G30="引体向上"),IF(H30&gt;=19,120,IF(H30&gt;=11,120-(19-H30)*2.5,IF(H30&gt;=7,100-(11-H30)*5,IF(H30&gt;=1,80-(7-H30)*10,0)))),IF(G30="跳绳",IF(H30&gt;=224,120,IF(H30&gt;=164,120-(5/15)*(224-H30),IF(4&lt;=H30,100-(164-H30)*(5/8),0))),IF(OR(G30="仰卧起坐",G30="仰卧"),IF(H30&gt;=60,120,IF(H30&gt;=40,120-(60-H30),IF(H30&gt;=2,100-(40-H30)*2.5,0))),IF(AND(G30="篮球",C30="男"),IF(H30&lt;=0,0,IF(H30&lt;=14,120,IF(H30&lt;=24,120-(H30-14)*2,IF(H30&lt;=64,100-(H30-24)*2.5,0)))),IF(AND(G30="篮球",C30="女"),IF(H30&lt;=0,0,IF(H30&lt;=18,120,IF(H30&lt;=28,120-(H30-18)*2,IF(H30&lt;=68,100-(H30-28)*2.5,0)))),IF(AND(G30="实心球",C30="男"),IF(H30&gt;=12.6,120,IF(H30&gt;=9.4,120-(12.6-H30)*6.25,IF(5.4&lt;=H30,100-(9.4-H30)*25,0))),IF(AND(G30="实心球",C30="女"),IF(H30&gt;9.6,120,IF(6.4&lt;=H30,120-(9.6-H30)*6.25,IF(H30&gt;=3.4,100-(6.4-H30)*(5/0.15),0))),IF(AND(C30="男",G30="立定跳远"),IF(H30&gt;=2.75,120,IF(H30&gt;2.35,120-(2.75-H30)*50,IF(H30&gt;1.75,100-(2.35-H30)*(5/0.03),0))),IF(AND(C30="女",G30="立定跳远"),IF(H30&gt;=2.27,120,IF(H30&gt;=1.87,120-(2.27-H30)*50,IF(H30&gt;=1.27,100-(1.87-H30)*(5/0.03),0))),IF(C30="男",“男生”,女生))))))))))))</f>
        <v>0</v>
      </c>
      <c r="J30" s="38">
        <f t="shared" si="0"/>
        <v>14</v>
      </c>
      <c r="M30" s="46"/>
    </row>
    <row r="31" spans="1:13">
      <c r="A31" s="30">
        <v>29</v>
      </c>
      <c r="B31" s="34" t="s">
        <v>63</v>
      </c>
      <c r="C31" s="34" t="s">
        <v>19</v>
      </c>
      <c r="D31" s="30">
        <v>1</v>
      </c>
      <c r="E31" s="32" t="s">
        <v>38</v>
      </c>
      <c r="F31" s="39">
        <f>IF(ISNUMBER(D31),IF(ISBLANK(E31),0,IF(ISNUMBER(E31),IF(C31="男",IF(E31&lt;24.8,120,IF(E31&lt;=28,120-(E31-24.8)*6.25,IF(E31&lt;=40,100-(5/0.6)*(E31-28),0))),IF(E31&lt;30.4,120,IF(E31&lt;=33.6,120-(E31-30.4)*6.25,IF(E31&lt;45.6,100-(5/0.6)*(E31-33.6),0)))),IF(C31="男",IF((LEFT(E31,1)*60+RIGHT(E31,2))&lt;187,120,IF((LEFT(E31,1)*60+RIGHT(E31,2))&lt;=215,120-((LEFT(E31,1)*60+RIGHT(E31,2))-187)*(5/7),IF((LEFT(E31,1)*60+RIGHT(E31,2))&lt;=315,100-(5/5)*((LEFT(E31,1)*60+RIGHT(E31,2))-215),0))),IF((LEFT(E31,1)*60+RIGHT(E31,2))&lt;172,120,IF((LEFT(E31,1)*60+RIGHT(E31,2))&lt;=200,120-((LEFT(E31,1)*60+RIGHT(E31,2))-172)*(5/7),IF((LEFT(E31,1)*60+RIGHT(E31,2))&lt;300,100-(5/5)*((LEFT(E31,1)*60+RIGHT(E31,2))-200),0)))))),IF(ISBLANK(E31),0,IF(AND(C31="男",D31="引体向上"),IF(E31&gt;=19,120,IF(E31&gt;=11,120-(19-E31)*2.5,IF(E31&gt;=7,100-(11-E31)*5,IF(E31&gt;=1,80-(7-E31)*10,0)))),IF(D31="跳绳",IF(E31&gt;=224,120,IF(E31&gt;=164,120-(5/15)*(224-E31),IF(4&lt;=E31,100-(164-E31)*(5/8),0))),IF(OR(D31="仰卧起坐",D31="仰卧"),IF(E31&gt;=60,120,IF(E31&gt;=40,120-(60-E31),IF(E31&gt;=2,100-(40-E31)*2.5,0))),IF(AND(D31="篮球",C31="男"),IF(E31&lt;=0,0,IF(E31&lt;=14,120,IF(E31&lt;=24,120-(E31-14)*2,IF(E31&lt;=64,100-(E31-24)*2.5,0)))),IF(AND(D31="篮球",C31="女"),IF(E31&lt;=0,0,IF(E31&lt;=18,120,IF(E31&lt;=28,120-(E31-18)*2,IF(E31&lt;=68,100-(E31-28)*2.5,0)))),IF(AND(D31="实心球",C31="男"),IF(E31&gt;=12.6,120,IF(E31&gt;=9.4,120-(12.6-E31)*6.25,IF(5.4&lt;=E31,100-(9.4-E31)*25,0))),IF(AND(D31="实心球",C31="女"),IF(E31&gt;9.6,120,IF(6.4&lt;=E31,120-(9.6-E31)*6.25,IF(E31&gt;=3.4,100-(6.4-E31)*(5/0.15),0))),IF(AND(C31="男",D31="立定跳远"),IF(E31&gt;=2.75,120,IF(E31&gt;2.35,120-(2.75-E31)*50,IF(E31&gt;1.75,100-(2.35-E31)*(5/0.03),0))),IF(AND(C31="女",D31="立定跳远"),IF(E31&gt;=2.27,120,IF(E31&gt;=1.87,120-(2.27-E31)*50,IF(E31&gt;=1.27,100-(1.87-E31)*(5/0.03),0))),IF(C31="男",“男生”,女生))))))))))))</f>
        <v>96</v>
      </c>
      <c r="G31" s="30"/>
      <c r="H31" s="30"/>
      <c r="I31" s="44">
        <f>IF(ISNUMBER(G31),IF(ISBLANK(H31),0,IF(ISNUMBER(H31),IF(C31="男",IF(H31&lt;24.8,120,IF(H31&lt;=28,120-(H31-24.8)*6.25,IF(H31&lt;=40,100-(5/0.6)*(H31-28),0))),IF(H31&lt;30.4,120,IF(H31&lt;=33.6,120-(H31-30.4)*6.25,IF(H31&lt;45.6,100-(5/0.6)*(H31-33.6),0)))),IF(C31="男",IF((LEFT(H31,1)*60+RIGHT(H31,2))&lt;187,120,IF((LEFT(H31,1)*60+RIGHT(H31,2))&lt;=215,120-((LEFT(H31,1)*60+RIGHT(H31,2))-187)*(5/7),IF((LEFT(H31,1)*60+RIGHT(H31,2))&lt;=315,100-(5/5)*((LEFT(H31,1)*60+RIGHT(H31,2))-215),0))),IF((LEFT(H31,1)*60+RIGHT(H31,2))&lt;172,120,IF((LEFT(H31,1)*60+RIGHT(H31,2))&lt;=200,120-((LEFT(H31,1)*60+RIGHT(H31,2))-172)*(5/7),IF((LEFT(H31,1)*60+RIGHT(H31,2))&lt;300,100-(5/5)*((LEFT(H31,1)*60+RIGHT(H31,2))-200),0)))))),IF(ISBLANK(H31),0,IF(AND(C31="男",G31="引体向上"),IF(H31&gt;=19,120,IF(H31&gt;=11,120-(19-H31)*2.5,IF(H31&gt;=7,100-(11-H31)*5,IF(H31&gt;=1,80-(7-H31)*10,0)))),IF(G31="跳绳",IF(H31&gt;=224,120,IF(H31&gt;=164,120-(5/15)*(224-H31),IF(4&lt;=H31,100-(164-H31)*(5/8),0))),IF(OR(G31="仰卧起坐",G31="仰卧"),IF(H31&gt;=60,120,IF(H31&gt;=40,120-(60-H31),IF(H31&gt;=2,100-(40-H31)*2.5,0))),IF(AND(G31="篮球",C31="男"),IF(H31&lt;=0,0,IF(H31&lt;=14,120,IF(H31&lt;=24,120-(H31-14)*2,IF(H31&lt;=64,100-(H31-24)*2.5,0)))),IF(AND(G31="篮球",C31="女"),IF(H31&lt;=0,0,IF(H31&lt;=18,120,IF(H31&lt;=28,120-(H31-18)*2,IF(H31&lt;=68,100-(H31-28)*2.5,0)))),IF(AND(G31="实心球",C31="男"),IF(H31&gt;=12.6,120,IF(H31&gt;=9.4,120-(12.6-H31)*6.25,IF(5.4&lt;=H31,100-(9.4-H31)*25,0))),IF(AND(G31="实心球",C31="女"),IF(H31&gt;9.6,120,IF(6.4&lt;=H31,120-(9.6-H31)*6.25,IF(H31&gt;=3.4,100-(6.4-H31)*(5/0.15),0))),IF(AND(C31="男",G31="立定跳远"),IF(H31&gt;=2.75,120,IF(H31&gt;2.35,120-(2.75-H31)*50,IF(H31&gt;1.75,100-(2.35-H31)*(5/0.03),0))),IF(AND(C31="女",G31="立定跳远"),IF(H31&gt;=2.27,120,IF(H31&gt;=1.87,120-(2.27-H31)*50,IF(H31&gt;=1.27,100-(1.87-H31)*(5/0.03),0))),IF(C31="男",“男生”,女生))))))))))))</f>
        <v>0</v>
      </c>
      <c r="J31" s="38">
        <f t="shared" si="0"/>
        <v>24</v>
      </c>
      <c r="M31" s="46"/>
    </row>
    <row r="32" spans="1:13">
      <c r="A32" s="30">
        <v>30</v>
      </c>
      <c r="B32" s="30"/>
      <c r="C32" s="37"/>
      <c r="D32" s="36"/>
      <c r="E32" s="41"/>
      <c r="F32" s="39">
        <f>IF(ISNUMBER(D32),IF(ISBLANK(E32),0,IF(ISNUMBER(E32),IF(C32="男",IF(E32&lt;24.8,120,IF(E32&lt;=28,120-(E32-24.8)*6.25,IF(E32&lt;=40,100-(5/0.6)*(E32-28),0))),IF(E32&lt;30.4,120,IF(E32&lt;=33.6,120-(E32-30.4)*6.25,IF(E32&lt;45.6,100-(5/0.6)*(E32-33.6),0)))),IF(C32="男",IF((LEFT(E32,1)*60+RIGHT(E32,2))&lt;187,120,IF((LEFT(E32,1)*60+RIGHT(E32,2))&lt;=215,120-((LEFT(E32,1)*60+RIGHT(E32,2))-187)*(5/7),IF((LEFT(E32,1)*60+RIGHT(E32,2))&lt;=315,100-(5/5)*((LEFT(E32,1)*60+RIGHT(E32,2))-215),0))),IF((LEFT(E32,1)*60+RIGHT(E32,2))&lt;172,120,IF((LEFT(E32,1)*60+RIGHT(E32,2))&lt;=200,120-((LEFT(E32,1)*60+RIGHT(E32,2))-172)*(5/7),IF((LEFT(E32,1)*60+RIGHT(E32,2))&lt;300,100-(5/5)*((LEFT(E32,1)*60+RIGHT(E32,2))-200),0)))))),IF(ISBLANK(E32),0,IF(AND(C32="男",D32="引体向上"),IF(E32&gt;=19,120,IF(E32&gt;=11,120-(19-E32)*2.5,IF(E32&gt;=7,100-(11-E32)*5,IF(E32&gt;=1,80-(7-E32)*10,0)))),IF(D32="跳绳",IF(E32&gt;=224,120,IF(E32&gt;=164,120-(5/15)*(224-E32),IF(4&lt;=E32,100-(164-E32)*(5/8),0))),IF(OR(D32="仰卧起坐",D32="仰卧"),IF(E32&gt;=60,120,IF(E32&gt;=40,120-(60-E32),IF(E32&gt;=2,100-(40-E32)*2.5,0))),IF(AND(D32="篮球",C32="男"),IF(E32&lt;=0,0,IF(E32&lt;=14,120,IF(E32&lt;=24,120-(E32-14)*2,IF(E32&lt;=64,100-(E32-24)*2.5,0)))),IF(AND(D32="篮球",C32="女"),IF(E32&lt;=0,0,IF(E32&lt;=18,120,IF(E32&lt;=28,120-(E32-18)*2,IF(E32&lt;=68,100-(E32-28)*2.5,0)))),IF(AND(D32="实心球",C32="男"),IF(E32&gt;=12.6,120,IF(E32&gt;=9.4,120-(12.6-E32)*6.25,IF(5.4&lt;=E32,100-(9.4-E32)*25,0))),IF(AND(D32="实心球",C32="女"),IF(E32&gt;9.6,120,IF(6.4&lt;=E32,120-(9.6-E32)*6.25,IF(E32&gt;=3.4,100-(6.4-E32)*(5/0.15),0))),IF(AND(C32="男",D32="立定跳远"),IF(E32&gt;=2.75,120,IF(E32&gt;2.35,120-(2.75-E32)*50,IF(E32&gt;1.75,100-(2.35-E32)*(5/0.03),0))),IF(AND(C32="女",D32="立定跳远"),IF(E32&gt;=2.27,120,IF(E32&gt;=1.87,120-(2.27-E32)*50,IF(E32&gt;=1.27,100-(1.87-E32)*(5/0.03),0))),IF(C32="男",“男生”,女生))))))))))))</f>
        <v>0</v>
      </c>
      <c r="G32" s="30"/>
      <c r="H32" s="42"/>
      <c r="I32" s="44">
        <f>IF(ISNUMBER(G32),IF(ISBLANK(H32),0,IF(ISNUMBER(H32),IF(C32="男",IF(H32&lt;24.8,120,IF(H32&lt;=28,120-(H32-24.8)*6.25,IF(H32&lt;=40,100-(5/0.6)*(H32-28),0))),IF(H32&lt;30.4,120,IF(H32&lt;=33.6,120-(H32-30.4)*6.25,IF(H32&lt;45.6,100-(5/0.6)*(H32-33.6),0)))),IF(C32="男",IF((LEFT(H32,1)*60+RIGHT(H32,2))&lt;187,120,IF((LEFT(H32,1)*60+RIGHT(H32,2))&lt;=215,120-((LEFT(H32,1)*60+RIGHT(H32,2))-187)*(5/7),IF((LEFT(H32,1)*60+RIGHT(H32,2))&lt;=315,100-(5/5)*((LEFT(H32,1)*60+RIGHT(H32,2))-215),0))),IF((LEFT(H32,1)*60+RIGHT(H32,2))&lt;172,120,IF((LEFT(H32,1)*60+RIGHT(H32,2))&lt;=200,120-((LEFT(H32,1)*60+RIGHT(H32,2))-172)*(5/7),IF((LEFT(H32,1)*60+RIGHT(H32,2))&lt;300,100-(5/5)*((LEFT(H32,1)*60+RIGHT(H32,2))-200),0)))))),IF(ISBLANK(H32),0,IF(AND(C32="男",G32="引体向上"),IF(H32&gt;=19,120,IF(H32&gt;=11,120-(19-H32)*2.5,IF(H32&gt;=7,100-(11-H32)*5,IF(H32&gt;=1,80-(7-H32)*10,0)))),IF(G32="跳绳",IF(H32&gt;=224,120,IF(H32&gt;=164,120-(5/15)*(224-H32),IF(4&lt;=H32,100-(164-H32)*(5/8),0))),IF(OR(G32="仰卧起坐",G32="仰卧"),IF(H32&gt;=60,120,IF(H32&gt;=40,120-(60-H32),IF(H32&gt;=2,100-(40-H32)*2.5,0))),IF(AND(G32="篮球",C32="男"),IF(H32&lt;=0,0,IF(H32&lt;=14,120,IF(H32&lt;=24,120-(H32-14)*2,IF(H32&lt;=64,100-(H32-24)*2.5,0)))),IF(AND(G32="篮球",C32="女"),IF(H32&lt;=0,0,IF(H32&lt;=18,120,IF(H32&lt;=28,120-(H32-18)*2,IF(H32&lt;=68,100-(H32-28)*2.5,0)))),IF(AND(G32="实心球",C32="男"),IF(H32&gt;=12.6,120,IF(H32&gt;=9.4,120-(12.6-H32)*6.25,IF(5.4&lt;=H32,100-(9.4-H32)*25,0))),IF(AND(G32="实心球",C32="女"),IF(H32&gt;9.6,120,IF(6.4&lt;=H32,120-(9.6-H32)*6.25,IF(H32&gt;=3.4,100-(6.4-H32)*(5/0.15),0))),IF(AND(C32="男",G32="立定跳远"),IF(H32&gt;=2.75,120,IF(H32&gt;2.35,120-(2.75-H32)*50,IF(H32&gt;1.75,100-(2.35-H32)*(5/0.03),0))),IF(AND(C32="女",G32="立定跳远"),IF(H32&gt;=2.27,120,IF(H32&gt;=1.87,120-(2.27-H32)*50,IF(H32&gt;=1.27,100-(1.87-H32)*(5/0.03),0))),IF(C32="男",“男生”,女生))))))))))))</f>
        <v>0</v>
      </c>
      <c r="J32" s="38">
        <f t="shared" si="0"/>
        <v>0</v>
      </c>
      <c r="M32" s="46"/>
    </row>
    <row r="33" spans="1:13">
      <c r="A33" s="30">
        <v>31</v>
      </c>
      <c r="B33" s="30"/>
      <c r="C33" s="37"/>
      <c r="D33" s="36"/>
      <c r="E33" s="41"/>
      <c r="F33" s="39">
        <f>IF(ISNUMBER(D33),IF(ISBLANK(E33),0,IF(ISNUMBER(E33),IF(C33="男",IF(E33&lt;24.8,120,IF(E33&lt;=28,120-(E33-24.8)*6.25,IF(E33&lt;=40,100-(5/0.6)*(E33-28),0))),IF(E33&lt;30.4,120,IF(E33&lt;=33.6,120-(E33-30.4)*6.25,IF(E33&lt;45.6,100-(5/0.6)*(E33-33.6),0)))),IF(C33="男",IF((LEFT(E33,1)*60+RIGHT(E33,2))&lt;187,120,IF((LEFT(E33,1)*60+RIGHT(E33,2))&lt;=215,120-((LEFT(E33,1)*60+RIGHT(E33,2))-187)*(5/7),IF((LEFT(E33,1)*60+RIGHT(E33,2))&lt;=315,100-(5/5)*((LEFT(E33,1)*60+RIGHT(E33,2))-215),0))),IF((LEFT(E33,1)*60+RIGHT(E33,2))&lt;172,120,IF((LEFT(E33,1)*60+RIGHT(E33,2))&lt;=200,120-((LEFT(E33,1)*60+RIGHT(E33,2))-172)*(5/7),IF((LEFT(E33,1)*60+RIGHT(E33,2))&lt;300,100-(5/5)*((LEFT(E33,1)*60+RIGHT(E33,2))-200),0)))))),IF(ISBLANK(E33),0,IF(AND(C33="男",D33="引体向上"),IF(E33&gt;=19,120,IF(E33&gt;=11,120-(19-E33)*2.5,IF(E33&gt;=7,100-(11-E33)*5,IF(E33&gt;=1,80-(7-E33)*10,0)))),IF(D33="跳绳",IF(E33&gt;=224,120,IF(E33&gt;=164,120-(5/15)*(224-E33),IF(4&lt;=E33,100-(164-E33)*(5/8),0))),IF(OR(D33="仰卧起坐",D33="仰卧"),IF(E33&gt;=60,120,IF(E33&gt;=40,120-(60-E33),IF(E33&gt;=2,100-(40-E33)*2.5,0))),IF(AND(D33="篮球",C33="男"),IF(E33&lt;=0,0,IF(E33&lt;=14,120,IF(E33&lt;=24,120-(E33-14)*2,IF(E33&lt;=64,100-(E33-24)*2.5,0)))),IF(AND(D33="篮球",C33="女"),IF(E33&lt;=0,0,IF(E33&lt;=18,120,IF(E33&lt;=28,120-(E33-18)*2,IF(E33&lt;=68,100-(E33-28)*2.5,0)))),IF(AND(D33="实心球",C33="男"),IF(E33&gt;=12.6,120,IF(E33&gt;=9.4,120-(12.6-E33)*6.25,IF(5.4&lt;=E33,100-(9.4-E33)*25,0))),IF(AND(D33="实心球",C33="女"),IF(E33&gt;9.6,120,IF(6.4&lt;=E33,120-(9.6-E33)*6.25,IF(E33&gt;=3.4,100-(6.4-E33)*(5/0.15),0))),IF(AND(C33="男",D33="立定跳远"),IF(E33&gt;=2.75,120,IF(E33&gt;2.35,120-(2.75-E33)*50,IF(E33&gt;1.75,100-(2.35-E33)*(5/0.03),0))),IF(AND(C33="女",D33="立定跳远"),IF(E33&gt;=2.27,120,IF(E33&gt;=1.87,120-(2.27-E33)*50,IF(E33&gt;=1.27,100-(1.87-E33)*(5/0.03),0))),IF(C33="男",“男生”,女生))))))))))))</f>
        <v>0</v>
      </c>
      <c r="G33" s="30"/>
      <c r="H33" s="42"/>
      <c r="I33" s="44">
        <f>IF(ISNUMBER(G33),IF(ISBLANK(H33),0,IF(ISNUMBER(H33),IF(C33="男",IF(H33&lt;24.8,120,IF(H33&lt;=28,120-(H33-24.8)*6.25,IF(H33&lt;=40,100-(5/0.6)*(H33-28),0))),IF(H33&lt;30.4,120,IF(H33&lt;=33.6,120-(H33-30.4)*6.25,IF(H33&lt;45.6,100-(5/0.6)*(H33-33.6),0)))),IF(C33="男",IF((LEFT(H33,1)*60+RIGHT(H33,2))&lt;187,120,IF((LEFT(H33,1)*60+RIGHT(H33,2))&lt;=215,120-((LEFT(H33,1)*60+RIGHT(H33,2))-187)*(5/7),IF((LEFT(H33,1)*60+RIGHT(H33,2))&lt;=315,100-(5/5)*((LEFT(H33,1)*60+RIGHT(H33,2))-215),0))),IF((LEFT(H33,1)*60+RIGHT(H33,2))&lt;172,120,IF((LEFT(H33,1)*60+RIGHT(H33,2))&lt;=200,120-((LEFT(H33,1)*60+RIGHT(H33,2))-172)*(5/7),IF((LEFT(H33,1)*60+RIGHT(H33,2))&lt;300,100-(5/5)*((LEFT(H33,1)*60+RIGHT(H33,2))-200),0)))))),IF(ISBLANK(H33),0,IF(AND(C33="男",G33="引体向上"),IF(H33&gt;=19,120,IF(H33&gt;=11,120-(19-H33)*2.5,IF(H33&gt;=7,100-(11-H33)*5,IF(H33&gt;=1,80-(7-H33)*10,0)))),IF(G33="跳绳",IF(H33&gt;=224,120,IF(H33&gt;=164,120-(5/15)*(224-H33),IF(4&lt;=H33,100-(164-H33)*(5/8),0))),IF(OR(G33="仰卧起坐",G33="仰卧"),IF(H33&gt;=60,120,IF(H33&gt;=40,120-(60-H33),IF(H33&gt;=2,100-(40-H33)*2.5,0))),IF(AND(G33="篮球",C33="男"),IF(H33&lt;=0,0,IF(H33&lt;=14,120,IF(H33&lt;=24,120-(H33-14)*2,IF(H33&lt;=64,100-(H33-24)*2.5,0)))),IF(AND(G33="篮球",C33="女"),IF(H33&lt;=0,0,IF(H33&lt;=18,120,IF(H33&lt;=28,120-(H33-18)*2,IF(H33&lt;=68,100-(H33-28)*2.5,0)))),IF(AND(G33="实心球",C33="男"),IF(H33&gt;=12.6,120,IF(H33&gt;=9.4,120-(12.6-H33)*6.25,IF(5.4&lt;=H33,100-(9.4-H33)*25,0))),IF(AND(G33="实心球",C33="女"),IF(H33&gt;9.6,120,IF(6.4&lt;=H33,120-(9.6-H33)*6.25,IF(H33&gt;=3.4,100-(6.4-H33)*(5/0.15),0))),IF(AND(C33="男",G33="立定跳远"),IF(H33&gt;=2.75,120,IF(H33&gt;2.35,120-(2.75-H33)*50,IF(H33&gt;1.75,100-(2.35-H33)*(5/0.03),0))),IF(AND(C33="女",G33="立定跳远"),IF(H33&gt;=2.27,120,IF(H33&gt;=1.87,120-(2.27-H33)*50,IF(H33&gt;=1.27,100-(1.87-H33)*(5/0.03),0))),IF(C33="男",“男生”,女生))))))))))))</f>
        <v>0</v>
      </c>
      <c r="J33" s="38">
        <f t="shared" si="0"/>
        <v>0</v>
      </c>
      <c r="M33" s="46"/>
    </row>
    <row r="34" spans="1:13">
      <c r="A34" s="30">
        <v>32</v>
      </c>
      <c r="B34" s="30"/>
      <c r="C34" s="37"/>
      <c r="D34" s="30"/>
      <c r="E34" s="32"/>
      <c r="F34" s="39">
        <f>IF(ISNUMBER(D34),IF(ISBLANK(E34),0,IF(ISNUMBER(E34),IF(C34="男",IF(E34&lt;24.8,120,IF(E34&lt;=28,120-(E34-24.8)*6.25,IF(E34&lt;=40,100-(5/0.6)*(E34-28),0))),IF(E34&lt;30.4,120,IF(E34&lt;=33.6,120-(E34-30.4)*6.25,IF(E34&lt;45.6,100-(5/0.6)*(E34-33.6),0)))),IF(C34="男",IF((LEFT(E34,1)*60+RIGHT(E34,2))&lt;187,120,IF((LEFT(E34,1)*60+RIGHT(E34,2))&lt;=215,120-((LEFT(E34,1)*60+RIGHT(E34,2))-187)*(5/7),IF((LEFT(E34,1)*60+RIGHT(E34,2))&lt;=315,100-(5/5)*((LEFT(E34,1)*60+RIGHT(E34,2))-215),0))),IF((LEFT(E34,1)*60+RIGHT(E34,2))&lt;172,120,IF((LEFT(E34,1)*60+RIGHT(E34,2))&lt;=200,120-((LEFT(E34,1)*60+RIGHT(E34,2))-172)*(5/7),IF((LEFT(E34,1)*60+RIGHT(E34,2))&lt;300,100-(5/5)*((LEFT(E34,1)*60+RIGHT(E34,2))-200),0)))))),IF(ISBLANK(E34),0,IF(AND(C34="男",D34="引体向上"),IF(E34&gt;=19,120,IF(E34&gt;=11,120-(19-E34)*2.5,IF(E34&gt;=7,100-(11-E34)*5,IF(E34&gt;=1,80-(7-E34)*10,0)))),IF(D34="跳绳",IF(E34&gt;=224,120,IF(E34&gt;=164,120-(5/15)*(224-E34),IF(4&lt;=E34,100-(164-E34)*(5/8),0))),IF(OR(D34="仰卧起坐",D34="仰卧"),IF(E34&gt;=60,120,IF(E34&gt;=40,120-(60-E34),IF(E34&gt;=2,100-(40-E34)*2.5,0))),IF(AND(D34="篮球",C34="男"),IF(E34&lt;=0,0,IF(E34&lt;=14,120,IF(E34&lt;=24,120-(E34-14)*2,IF(E34&lt;=64,100-(E34-24)*2.5,0)))),IF(AND(D34="篮球",C34="女"),IF(E34&lt;=0,0,IF(E34&lt;=18,120,IF(E34&lt;=28,120-(E34-18)*2,IF(E34&lt;=68,100-(E34-28)*2.5,0)))),IF(AND(D34="实心球",C34="男"),IF(E34&gt;=12.6,120,IF(E34&gt;=9.4,120-(12.6-E34)*6.25,IF(5.4&lt;=E34,100-(9.4-E34)*25,0))),IF(AND(D34="实心球",C34="女"),IF(E34&gt;9.6,120,IF(6.4&lt;=E34,120-(9.6-E34)*6.25,IF(E34&gt;=3.4,100-(6.4-E34)*(5/0.15),0))),IF(AND(C34="男",D34="立定跳远"),IF(E34&gt;=2.75,120,IF(E34&gt;2.35,120-(2.75-E34)*50,IF(E34&gt;1.75,100-(2.35-E34)*(5/0.03),0))),IF(AND(C34="女",D34="立定跳远"),IF(E34&gt;=2.27,120,IF(E34&gt;=1.87,120-(2.27-E34)*50,IF(E34&gt;=1.27,100-(1.87-E34)*(5/0.03),0))),IF(C34="男",“男生”,女生))))))))))))</f>
        <v>0</v>
      </c>
      <c r="G34" s="30"/>
      <c r="H34" s="42"/>
      <c r="I34" s="44">
        <f>IF(ISNUMBER(G34),IF(ISBLANK(H34),0,IF(ISNUMBER(H34),IF(C34="男",IF(H34&lt;24.8,120,IF(H34&lt;=28,120-(H34-24.8)*6.25,IF(H34&lt;=40,100-(5/0.6)*(H34-28),0))),IF(H34&lt;30.4,120,IF(H34&lt;=33.6,120-(H34-30.4)*6.25,IF(H34&lt;45.6,100-(5/0.6)*(H34-33.6),0)))),IF(C34="男",IF((LEFT(H34,1)*60+RIGHT(H34,2))&lt;187,120,IF((LEFT(H34,1)*60+RIGHT(H34,2))&lt;=215,120-((LEFT(H34,1)*60+RIGHT(H34,2))-187)*(5/7),IF((LEFT(H34,1)*60+RIGHT(H34,2))&lt;=315,100-(5/5)*((LEFT(H34,1)*60+RIGHT(H34,2))-215),0))),IF((LEFT(H34,1)*60+RIGHT(H34,2))&lt;172,120,IF((LEFT(H34,1)*60+RIGHT(H34,2))&lt;=200,120-((LEFT(H34,1)*60+RIGHT(H34,2))-172)*(5/7),IF((LEFT(H34,1)*60+RIGHT(H34,2))&lt;300,100-(5/5)*((LEFT(H34,1)*60+RIGHT(H34,2))-200),0)))))),IF(ISBLANK(H34),0,IF(AND(C34="男",G34="引体向上"),IF(H34&gt;=19,120,IF(H34&gt;=11,120-(19-H34)*2.5,IF(H34&gt;=7,100-(11-H34)*5,IF(H34&gt;=1,80-(7-H34)*10,0)))),IF(G34="跳绳",IF(H34&gt;=224,120,IF(H34&gt;=164,120-(5/15)*(224-H34),IF(4&lt;=H34,100-(164-H34)*(5/8),0))),IF(OR(G34="仰卧起坐",G34="仰卧"),IF(H34&gt;=60,120,IF(H34&gt;=40,120-(60-H34),IF(H34&gt;=2,100-(40-H34)*2.5,0))),IF(AND(G34="篮球",C34="男"),IF(H34&lt;=0,0,IF(H34&lt;=14,120,IF(H34&lt;=24,120-(H34-14)*2,IF(H34&lt;=64,100-(H34-24)*2.5,0)))),IF(AND(G34="篮球",C34="女"),IF(H34&lt;=0,0,IF(H34&lt;=18,120,IF(H34&lt;=28,120-(H34-18)*2,IF(H34&lt;=68,100-(H34-28)*2.5,0)))),IF(AND(G34="实心球",C34="男"),IF(H34&gt;=12.6,120,IF(H34&gt;=9.4,120-(12.6-H34)*6.25,IF(5.4&lt;=H34,100-(9.4-H34)*25,0))),IF(AND(G34="实心球",C34="女"),IF(H34&gt;9.6,120,IF(6.4&lt;=H34,120-(9.6-H34)*6.25,IF(H34&gt;=3.4,100-(6.4-H34)*(5/0.15),0))),IF(AND(C34="男",G34="立定跳远"),IF(H34&gt;=2.75,120,IF(H34&gt;2.35,120-(2.75-H34)*50,IF(H34&gt;1.75,100-(2.35-H34)*(5/0.03),0))),IF(AND(C34="女",G34="立定跳远"),IF(H34&gt;=2.27,120,IF(H34&gt;=1.87,120-(2.27-H34)*50,IF(H34&gt;=1.27,100-(1.87-H34)*(5/0.03),0))),IF(C34="男",“男生”,女生))))))))))))</f>
        <v>0</v>
      </c>
      <c r="J34" s="38">
        <f t="shared" si="0"/>
        <v>0</v>
      </c>
      <c r="M34" s="46"/>
    </row>
    <row r="35" spans="1:13">
      <c r="A35" s="30">
        <v>33</v>
      </c>
      <c r="B35" s="30"/>
      <c r="C35" s="37"/>
      <c r="D35" s="37"/>
      <c r="E35" s="41"/>
      <c r="F35" s="39">
        <f>IF(ISNUMBER(D35),IF(ISBLANK(E35),0,IF(ISNUMBER(E35),IF(C35="男",IF(E35&lt;24.8,120,IF(E35&lt;=28,120-(E35-24.8)*6.25,IF(E35&lt;=40,100-(5/0.6)*(E35-28),0))),IF(E35&lt;30.4,120,IF(E35&lt;=33.6,120-(E35-30.4)*6.25,IF(E35&lt;45.6,100-(5/0.6)*(E35-33.6),0)))),IF(C35="男",IF((LEFT(E35,1)*60+RIGHT(E35,2))&lt;187,120,IF((LEFT(E35,1)*60+RIGHT(E35,2))&lt;=215,120-((LEFT(E35,1)*60+RIGHT(E35,2))-187)*(5/7),IF((LEFT(E35,1)*60+RIGHT(E35,2))&lt;=315,100-(5/5)*((LEFT(E35,1)*60+RIGHT(E35,2))-215),0))),IF((LEFT(E35,1)*60+RIGHT(E35,2))&lt;172,120,IF((LEFT(E35,1)*60+RIGHT(E35,2))&lt;=200,120-((LEFT(E35,1)*60+RIGHT(E35,2))-172)*(5/7),IF((LEFT(E35,1)*60+RIGHT(E35,2))&lt;300,100-(5/5)*((LEFT(E35,1)*60+RIGHT(E35,2))-200),0)))))),IF(ISBLANK(E35),0,IF(AND(C35="男",D35="引体向上"),IF(E35&gt;=19,120,IF(E35&gt;=11,120-(19-E35)*2.5,IF(E35&gt;=7,100-(11-E35)*5,IF(E35&gt;=1,80-(7-E35)*10,0)))),IF(D35="跳绳",IF(E35&gt;=224,120,IF(E35&gt;=164,120-(5/15)*(224-E35),IF(4&lt;=E35,100-(164-E35)*(5/8),0))),IF(OR(D35="仰卧起坐",D35="仰卧"),IF(E35&gt;=60,120,IF(E35&gt;=40,120-(60-E35),IF(E35&gt;=2,100-(40-E35)*2.5,0))),IF(AND(D35="篮球",C35="男"),IF(E35&lt;=0,0,IF(E35&lt;=14,120,IF(E35&lt;=24,120-(E35-14)*2,IF(E35&lt;=64,100-(E35-24)*2.5,0)))),IF(AND(D35="篮球",C35="女"),IF(E35&lt;=0,0,IF(E35&lt;=18,120,IF(E35&lt;=28,120-(E35-18)*2,IF(E35&lt;=68,100-(E35-28)*2.5,0)))),IF(AND(D35="实心球",C35="男"),IF(E35&gt;=12.6,120,IF(E35&gt;=9.4,120-(12.6-E35)*6.25,IF(5.4&lt;=E35,100-(9.4-E35)*25,0))),IF(AND(D35="实心球",C35="女"),IF(E35&gt;9.6,120,IF(6.4&lt;=E35,120-(9.6-E35)*6.25,IF(E35&gt;=3.4,100-(6.4-E35)*(5/0.15),0))),IF(AND(C35="男",D35="立定跳远"),IF(E35&gt;=2.75,120,IF(E35&gt;2.35,120-(2.75-E35)*50,IF(E35&gt;1.75,100-(2.35-E35)*(5/0.03),0))),IF(AND(C35="女",D35="立定跳远"),IF(E35&gt;=2.27,120,IF(E35&gt;=1.87,120-(2.27-E35)*50,IF(E35&gt;=1.27,100-(1.87-E35)*(5/0.03),0))),IF(C35="男",“男生”,女生))))))))))))</f>
        <v>0</v>
      </c>
      <c r="G35" s="30"/>
      <c r="H35" s="42"/>
      <c r="I35" s="44">
        <f>IF(ISNUMBER(G35),IF(ISBLANK(H35),0,IF(ISNUMBER(H35),IF(C35="男",IF(H35&lt;24.8,120,IF(H35&lt;=28,120-(H35-24.8)*6.25,IF(H35&lt;=40,100-(5/0.6)*(H35-28),0))),IF(H35&lt;30.4,120,IF(H35&lt;=33.6,120-(H35-30.4)*6.25,IF(H35&lt;45.6,100-(5/0.6)*(H35-33.6),0)))),IF(C35="男",IF((LEFT(H35,1)*60+RIGHT(H35,2))&lt;187,120,IF((LEFT(H35,1)*60+RIGHT(H35,2))&lt;=215,120-((LEFT(H35,1)*60+RIGHT(H35,2))-187)*(5/7),IF((LEFT(H35,1)*60+RIGHT(H35,2))&lt;=315,100-(5/5)*((LEFT(H35,1)*60+RIGHT(H35,2))-215),0))),IF((LEFT(H35,1)*60+RIGHT(H35,2))&lt;172,120,IF((LEFT(H35,1)*60+RIGHT(H35,2))&lt;=200,120-((LEFT(H35,1)*60+RIGHT(H35,2))-172)*(5/7),IF((LEFT(H35,1)*60+RIGHT(H35,2))&lt;300,100-(5/5)*((LEFT(H35,1)*60+RIGHT(H35,2))-200),0)))))),IF(ISBLANK(H35),0,IF(AND(C35="男",G35="引体向上"),IF(H35&gt;=19,120,IF(H35&gt;=11,120-(19-H35)*2.5,IF(H35&gt;=7,100-(11-H35)*5,IF(H35&gt;=1,80-(7-H35)*10,0)))),IF(G35="跳绳",IF(H35&gt;=224,120,IF(H35&gt;=164,120-(5/15)*(224-H35),IF(4&lt;=H35,100-(164-H35)*(5/8),0))),IF(OR(G35="仰卧起坐",G35="仰卧"),IF(H35&gt;=60,120,IF(H35&gt;=40,120-(60-H35),IF(H35&gt;=2,100-(40-H35)*2.5,0))),IF(AND(G35="篮球",C35="男"),IF(H35&lt;=0,0,IF(H35&lt;=14,120,IF(H35&lt;=24,120-(H35-14)*2,IF(H35&lt;=64,100-(H35-24)*2.5,0)))),IF(AND(G35="篮球",C35="女"),IF(H35&lt;=0,0,IF(H35&lt;=18,120,IF(H35&lt;=28,120-(H35-18)*2,IF(H35&lt;=68,100-(H35-28)*2.5,0)))),IF(AND(G35="实心球",C35="男"),IF(H35&gt;=12.6,120,IF(H35&gt;=9.4,120-(12.6-H35)*6.25,IF(5.4&lt;=H35,100-(9.4-H35)*25,0))),IF(AND(G35="实心球",C35="女"),IF(H35&gt;9.6,120,IF(6.4&lt;=H35,120-(9.6-H35)*6.25,IF(H35&gt;=3.4,100-(6.4-H35)*(5/0.15),0))),IF(AND(C35="男",G35="立定跳远"),IF(H35&gt;=2.75,120,IF(H35&gt;2.35,120-(2.75-H35)*50,IF(H35&gt;1.75,100-(2.35-H35)*(5/0.03),0))),IF(AND(C35="女",G35="立定跳远"),IF(H35&gt;=2.27,120,IF(H35&gt;=1.87,120-(2.27-H35)*50,IF(H35&gt;=1.27,100-(1.87-H35)*(5/0.03),0))),IF(C35="男",“男生”,女生))))))))))))</f>
        <v>0</v>
      </c>
      <c r="J35" s="38">
        <f t="shared" si="0"/>
        <v>0</v>
      </c>
      <c r="M35" s="46"/>
    </row>
    <row r="36" spans="1:13">
      <c r="A36" s="30">
        <v>34</v>
      </c>
      <c r="B36" s="30"/>
      <c r="C36" s="37"/>
      <c r="D36" s="37"/>
      <c r="E36" s="41"/>
      <c r="F36" s="39">
        <f>IF(ISNUMBER(D36),IF(ISBLANK(E36),0,IF(ISNUMBER(E36),IF(C36="男",IF(E36&lt;24.8,120,IF(E36&lt;=28,120-(E36-24.8)*6.25,IF(E36&lt;=40,100-(5/0.6)*(E36-28),0))),IF(E36&lt;30.4,120,IF(E36&lt;=33.6,120-(E36-30.4)*6.25,IF(E36&lt;45.6,100-(5/0.6)*(E36-33.6),0)))),IF(C36="男",IF((LEFT(E36,1)*60+RIGHT(E36,2))&lt;187,120,IF((LEFT(E36,1)*60+RIGHT(E36,2))&lt;=215,120-((LEFT(E36,1)*60+RIGHT(E36,2))-187)*(5/7),IF((LEFT(E36,1)*60+RIGHT(E36,2))&lt;=315,100-(5/5)*((LEFT(E36,1)*60+RIGHT(E36,2))-215),0))),IF((LEFT(E36,1)*60+RIGHT(E36,2))&lt;172,120,IF((LEFT(E36,1)*60+RIGHT(E36,2))&lt;=200,120-((LEFT(E36,1)*60+RIGHT(E36,2))-172)*(5/7),IF((LEFT(E36,1)*60+RIGHT(E36,2))&lt;300,100-(5/5)*((LEFT(E36,1)*60+RIGHT(E36,2))-200),0)))))),IF(ISBLANK(E36),0,IF(AND(C36="男",D36="引体向上"),IF(E36&gt;=19,120,IF(E36&gt;=11,120-(19-E36)*2.5,IF(E36&gt;=7,100-(11-E36)*5,IF(E36&gt;=1,80-(7-E36)*10,0)))),IF(D36="跳绳",IF(E36&gt;=224,120,IF(E36&gt;=164,120-(5/15)*(224-E36),IF(4&lt;=E36,100-(164-E36)*(5/8),0))),IF(OR(D36="仰卧起坐",D36="仰卧"),IF(E36&gt;=60,120,IF(E36&gt;=40,120-(60-E36),IF(E36&gt;=2,100-(40-E36)*2.5,0))),IF(AND(D36="篮球",C36="男"),IF(E36&lt;=0,0,IF(E36&lt;=14,120,IF(E36&lt;=24,120-(E36-14)*2,IF(E36&lt;=64,100-(E36-24)*2.5,0)))),IF(AND(D36="篮球",C36="女"),IF(E36&lt;=0,0,IF(E36&lt;=18,120,IF(E36&lt;=28,120-(E36-18)*2,IF(E36&lt;=68,100-(E36-28)*2.5,0)))),IF(AND(D36="实心球",C36="男"),IF(E36&gt;=12.6,120,IF(E36&gt;=9.4,120-(12.6-E36)*6.25,IF(5.4&lt;=E36,100-(9.4-E36)*25,0))),IF(AND(D36="实心球",C36="女"),IF(E36&gt;9.6,120,IF(6.4&lt;=E36,120-(9.6-E36)*6.25,IF(E36&gt;=3.4,100-(6.4-E36)*(5/0.15),0))),IF(AND(C36="男",D36="立定跳远"),IF(E36&gt;=2.75,120,IF(E36&gt;2.35,120-(2.75-E36)*50,IF(E36&gt;1.75,100-(2.35-E36)*(5/0.03),0))),IF(AND(C36="女",D36="立定跳远"),IF(E36&gt;=2.27,120,IF(E36&gt;=1.87,120-(2.27-E36)*50,IF(E36&gt;=1.27,100-(1.87-E36)*(5/0.03),0))),IF(C36="男",“男生”,女生))))))))))))</f>
        <v>0</v>
      </c>
      <c r="G36" s="30"/>
      <c r="H36" s="42"/>
      <c r="I36" s="44">
        <f>IF(ISNUMBER(G36),IF(ISBLANK(H36),0,IF(ISNUMBER(H36),IF(C36="男",IF(H36&lt;24.8,120,IF(H36&lt;=28,120-(H36-24.8)*6.25,IF(H36&lt;=40,100-(5/0.6)*(H36-28),0))),IF(H36&lt;30.4,120,IF(H36&lt;=33.6,120-(H36-30.4)*6.25,IF(H36&lt;45.6,100-(5/0.6)*(H36-33.6),0)))),IF(C36="男",IF((LEFT(H36,1)*60+RIGHT(H36,2))&lt;187,120,IF((LEFT(H36,1)*60+RIGHT(H36,2))&lt;=215,120-((LEFT(H36,1)*60+RIGHT(H36,2))-187)*(5/7),IF((LEFT(H36,1)*60+RIGHT(H36,2))&lt;=315,100-(5/5)*((LEFT(H36,1)*60+RIGHT(H36,2))-215),0))),IF((LEFT(H36,1)*60+RIGHT(H36,2))&lt;172,120,IF((LEFT(H36,1)*60+RIGHT(H36,2))&lt;=200,120-((LEFT(H36,1)*60+RIGHT(H36,2))-172)*(5/7),IF((LEFT(H36,1)*60+RIGHT(H36,2))&lt;300,100-(5/5)*((LEFT(H36,1)*60+RIGHT(H36,2))-200),0)))))),IF(ISBLANK(H36),0,IF(AND(C36="男",G36="引体向上"),IF(H36&gt;=19,120,IF(H36&gt;=11,120-(19-H36)*2.5,IF(H36&gt;=7,100-(11-H36)*5,IF(H36&gt;=1,80-(7-H36)*10,0)))),IF(G36="跳绳",IF(H36&gt;=224,120,IF(H36&gt;=164,120-(5/15)*(224-H36),IF(4&lt;=H36,100-(164-H36)*(5/8),0))),IF(OR(G36="仰卧起坐",G36="仰卧"),IF(H36&gt;=60,120,IF(H36&gt;=40,120-(60-H36),IF(H36&gt;=2,100-(40-H36)*2.5,0))),IF(AND(G36="篮球",C36="男"),IF(H36&lt;=0,0,IF(H36&lt;=14,120,IF(H36&lt;=24,120-(H36-14)*2,IF(H36&lt;=64,100-(H36-24)*2.5,0)))),IF(AND(G36="篮球",C36="女"),IF(H36&lt;=0,0,IF(H36&lt;=18,120,IF(H36&lt;=28,120-(H36-18)*2,IF(H36&lt;=68,100-(H36-28)*2.5,0)))),IF(AND(G36="实心球",C36="男"),IF(H36&gt;=12.6,120,IF(H36&gt;=9.4,120-(12.6-H36)*6.25,IF(5.4&lt;=H36,100-(9.4-H36)*25,0))),IF(AND(G36="实心球",C36="女"),IF(H36&gt;9.6,120,IF(6.4&lt;=H36,120-(9.6-H36)*6.25,IF(H36&gt;=3.4,100-(6.4-H36)*(5/0.15),0))),IF(AND(C36="男",G36="立定跳远"),IF(H36&gt;=2.75,120,IF(H36&gt;2.35,120-(2.75-H36)*50,IF(H36&gt;1.75,100-(2.35-H36)*(5/0.03),0))),IF(AND(C36="女",G36="立定跳远"),IF(H36&gt;=2.27,120,IF(H36&gt;=1.87,120-(2.27-H36)*50,IF(H36&gt;=1.27,100-(1.87-H36)*(5/0.03),0))),IF(C36="男",“男生”,女生))))))))))))</f>
        <v>0</v>
      </c>
      <c r="J36" s="38">
        <f t="shared" si="0"/>
        <v>0</v>
      </c>
      <c r="M36" s="46"/>
    </row>
    <row r="37" spans="1:13">
      <c r="A37" s="30">
        <v>35</v>
      </c>
      <c r="B37" s="30"/>
      <c r="C37" s="37"/>
      <c r="D37" s="37"/>
      <c r="E37" s="41"/>
      <c r="F37" s="39">
        <f>IF(ISNUMBER(D37),IF(ISBLANK(E37),0,IF(ISNUMBER(E37),IF(C37="男",IF(E37&lt;24.8,120,IF(E37&lt;=28,120-(E37-24.8)*6.25,IF(E37&lt;=40,100-(5/0.6)*(E37-28),0))),IF(E37&lt;30.4,120,IF(E37&lt;=33.6,120-(E37-30.4)*6.25,IF(E37&lt;45.6,100-(5/0.6)*(E37-33.6),0)))),IF(C37="男",IF((LEFT(E37,1)*60+RIGHT(E37,2))&lt;187,120,IF((LEFT(E37,1)*60+RIGHT(E37,2))&lt;=215,120-((LEFT(E37,1)*60+RIGHT(E37,2))-187)*(5/7),IF((LEFT(E37,1)*60+RIGHT(E37,2))&lt;=315,100-(5/5)*((LEFT(E37,1)*60+RIGHT(E37,2))-215),0))),IF((LEFT(E37,1)*60+RIGHT(E37,2))&lt;172,120,IF((LEFT(E37,1)*60+RIGHT(E37,2))&lt;=200,120-((LEFT(E37,1)*60+RIGHT(E37,2))-172)*(5/7),IF((LEFT(E37,1)*60+RIGHT(E37,2))&lt;300,100-(5/5)*((LEFT(E37,1)*60+RIGHT(E37,2))-200),0)))))),IF(ISBLANK(E37),0,IF(AND(C37="男",D37="引体向上"),IF(E37&gt;=19,120,IF(E37&gt;=11,120-(19-E37)*2.5,IF(E37&gt;=7,100-(11-E37)*5,IF(E37&gt;=1,80-(7-E37)*10,0)))),IF(D37="跳绳",IF(E37&gt;=224,120,IF(E37&gt;=164,120-(5/15)*(224-E37),IF(4&lt;=E37,100-(164-E37)*(5/8),0))),IF(OR(D37="仰卧起坐",D37="仰卧"),IF(E37&gt;=60,120,IF(E37&gt;=40,120-(60-E37),IF(E37&gt;=2,100-(40-E37)*2.5,0))),IF(AND(D37="篮球",C37="男"),IF(E37&lt;=0,0,IF(E37&lt;=14,120,IF(E37&lt;=24,120-(E37-14)*2,IF(E37&lt;=64,100-(E37-24)*2.5,0)))),IF(AND(D37="篮球",C37="女"),IF(E37&lt;=0,0,IF(E37&lt;=18,120,IF(E37&lt;=28,120-(E37-18)*2,IF(E37&lt;=68,100-(E37-28)*2.5,0)))),IF(AND(D37="实心球",C37="男"),IF(E37&gt;=12.6,120,IF(E37&gt;=9.4,120-(12.6-E37)*6.25,IF(5.4&lt;=E37,100-(9.4-E37)*25,0))),IF(AND(D37="实心球",C37="女"),IF(E37&gt;9.6,120,IF(6.4&lt;=E37,120-(9.6-E37)*6.25,IF(E37&gt;=3.4,100-(6.4-E37)*(5/0.15),0))),IF(AND(C37="男",D37="立定跳远"),IF(E37&gt;=2.75,120,IF(E37&gt;2.35,120-(2.75-E37)*50,IF(E37&gt;1.75,100-(2.35-E37)*(5/0.03),0))),IF(AND(C37="女",D37="立定跳远"),IF(E37&gt;=2.27,120,IF(E37&gt;=1.87,120-(2.27-E37)*50,IF(E37&gt;=1.27,100-(1.87-E37)*(5/0.03),0))),IF(C37="男",“男生”,女生))))))))))))</f>
        <v>0</v>
      </c>
      <c r="G37" s="30"/>
      <c r="H37" s="42"/>
      <c r="I37" s="44">
        <f>IF(ISNUMBER(G37),IF(ISBLANK(H37),0,IF(ISNUMBER(H37),IF(C37="男",IF(H37&lt;24.8,120,IF(H37&lt;=28,120-(H37-24.8)*6.25,IF(H37&lt;=40,100-(5/0.6)*(H37-28),0))),IF(H37&lt;30.4,120,IF(H37&lt;=33.6,120-(H37-30.4)*6.25,IF(H37&lt;45.6,100-(5/0.6)*(H37-33.6),0)))),IF(C37="男",IF((LEFT(H37,1)*60+RIGHT(H37,2))&lt;187,120,IF((LEFT(H37,1)*60+RIGHT(H37,2))&lt;=215,120-((LEFT(H37,1)*60+RIGHT(H37,2))-187)*(5/7),IF((LEFT(H37,1)*60+RIGHT(H37,2))&lt;=315,100-(5/5)*((LEFT(H37,1)*60+RIGHT(H37,2))-215),0))),IF((LEFT(H37,1)*60+RIGHT(H37,2))&lt;172,120,IF((LEFT(H37,1)*60+RIGHT(H37,2))&lt;=200,120-((LEFT(H37,1)*60+RIGHT(H37,2))-172)*(5/7),IF((LEFT(H37,1)*60+RIGHT(H37,2))&lt;300,100-(5/5)*((LEFT(H37,1)*60+RIGHT(H37,2))-200),0)))))),IF(ISBLANK(H37),0,IF(AND(C37="男",G37="引体向上"),IF(H37&gt;=19,120,IF(H37&gt;=11,120-(19-H37)*2.5,IF(H37&gt;=7,100-(11-H37)*5,IF(H37&gt;=1,80-(7-H37)*10,0)))),IF(G37="跳绳",IF(H37&gt;=224,120,IF(H37&gt;=164,120-(5/15)*(224-H37),IF(4&lt;=H37,100-(164-H37)*(5/8),0))),IF(OR(G37="仰卧起坐",G37="仰卧"),IF(H37&gt;=60,120,IF(H37&gt;=40,120-(60-H37),IF(H37&gt;=2,100-(40-H37)*2.5,0))),IF(AND(G37="篮球",C37="男"),IF(H37&lt;=0,0,IF(H37&lt;=14,120,IF(H37&lt;=24,120-(H37-14)*2,IF(H37&lt;=64,100-(H37-24)*2.5,0)))),IF(AND(G37="篮球",C37="女"),IF(H37&lt;=0,0,IF(H37&lt;=18,120,IF(H37&lt;=28,120-(H37-18)*2,IF(H37&lt;=68,100-(H37-28)*2.5,0)))),IF(AND(G37="实心球",C37="男"),IF(H37&gt;=12.6,120,IF(H37&gt;=9.4,120-(12.6-H37)*6.25,IF(5.4&lt;=H37,100-(9.4-H37)*25,0))),IF(AND(G37="实心球",C37="女"),IF(H37&gt;9.6,120,IF(6.4&lt;=H37,120-(9.6-H37)*6.25,IF(H37&gt;=3.4,100-(6.4-H37)*(5/0.15),0))),IF(AND(C37="男",G37="立定跳远"),IF(H37&gt;=2.75,120,IF(H37&gt;2.35,120-(2.75-H37)*50,IF(H37&gt;1.75,100-(2.35-H37)*(5/0.03),0))),IF(AND(C37="女",G37="立定跳远"),IF(H37&gt;=2.27,120,IF(H37&gt;=1.87,120-(2.27-H37)*50,IF(H37&gt;=1.27,100-(1.87-H37)*(5/0.03),0))),IF(C37="男",“男生”,女生))))))))))))</f>
        <v>0</v>
      </c>
      <c r="J37" s="38">
        <f t="shared" si="0"/>
        <v>0</v>
      </c>
      <c r="M37" s="46"/>
    </row>
    <row r="38" spans="1:13">
      <c r="A38" s="30">
        <v>36</v>
      </c>
      <c r="B38" s="30"/>
      <c r="C38" s="37"/>
      <c r="D38" s="37"/>
      <c r="E38" s="41"/>
      <c r="F38" s="39">
        <f>IF(ISNUMBER(D38),IF(ISBLANK(E38),0,IF(ISNUMBER(E38),IF(C38="男",IF(E38&lt;24.8,120,IF(E38&lt;=28,120-(E38-24.8)*6.25,IF(E38&lt;=40,100-(5/0.6)*(E38-28),0))),IF(E38&lt;30.4,120,IF(E38&lt;=33.6,120-(E38-30.4)*6.25,IF(E38&lt;45.6,100-(5/0.6)*(E38-33.6),0)))),IF(C38="男",IF((LEFT(E38,1)*60+RIGHT(E38,2))&lt;187,120,IF((LEFT(E38,1)*60+RIGHT(E38,2))&lt;=215,120-((LEFT(E38,1)*60+RIGHT(E38,2))-187)*(5/7),IF((LEFT(E38,1)*60+RIGHT(E38,2))&lt;=315,100-(5/5)*((LEFT(E38,1)*60+RIGHT(E38,2))-215),0))),IF((LEFT(E38,1)*60+RIGHT(E38,2))&lt;172,120,IF((LEFT(E38,1)*60+RIGHT(E38,2))&lt;=200,120-((LEFT(E38,1)*60+RIGHT(E38,2))-172)*(5/7),IF((LEFT(E38,1)*60+RIGHT(E38,2))&lt;300,100-(5/5)*((LEFT(E38,1)*60+RIGHT(E38,2))-200),0)))))),IF(ISBLANK(E38),0,IF(AND(C38="男",D38="引体向上"),IF(E38&gt;=19,120,IF(E38&gt;=11,120-(19-E38)*2.5,IF(E38&gt;=7,100-(11-E38)*5,IF(E38&gt;=1,80-(7-E38)*10,0)))),IF(D38="跳绳",IF(E38&gt;=224,120,IF(E38&gt;=164,120-(5/15)*(224-E38),IF(4&lt;=E38,100-(164-E38)*(5/8),0))),IF(OR(D38="仰卧起坐",D38="仰卧"),IF(E38&gt;=60,120,IF(E38&gt;=40,120-(60-E38),IF(E38&gt;=2,100-(40-E38)*2.5,0))),IF(AND(D38="篮球",C38="男"),IF(E38&lt;=0,0,IF(E38&lt;=14,120,IF(E38&lt;=24,120-(E38-14)*2,IF(E38&lt;=64,100-(E38-24)*2.5,0)))),IF(AND(D38="篮球",C38="女"),IF(E38&lt;=0,0,IF(E38&lt;=18,120,IF(E38&lt;=28,120-(E38-18)*2,IF(E38&lt;=68,100-(E38-28)*2.5,0)))),IF(AND(D38="实心球",C38="男"),IF(E38&gt;=12.6,120,IF(E38&gt;=9.4,120-(12.6-E38)*6.25,IF(5.4&lt;=E38,100-(9.4-E38)*25,0))),IF(AND(D38="实心球",C38="女"),IF(E38&gt;9.6,120,IF(6.4&lt;=E38,120-(9.6-E38)*6.25,IF(E38&gt;=3.4,100-(6.4-E38)*(5/0.15),0))),IF(AND(C38="男",D38="立定跳远"),IF(E38&gt;=2.75,120,IF(E38&gt;2.35,120-(2.75-E38)*50,IF(E38&gt;1.75,100-(2.35-E38)*(5/0.03),0))),IF(AND(C38="女",D38="立定跳远"),IF(E38&gt;=2.27,120,IF(E38&gt;=1.87,120-(2.27-E38)*50,IF(E38&gt;=1.27,100-(1.87-E38)*(5/0.03),0))),IF(C38="男",“男生”,女生))))))))))))</f>
        <v>0</v>
      </c>
      <c r="G38" s="30"/>
      <c r="H38" s="42"/>
      <c r="I38" s="44">
        <f>IF(ISNUMBER(G38),IF(ISBLANK(H38),0,IF(ISNUMBER(H38),IF(C38="男",IF(H38&lt;24.8,120,IF(H38&lt;=28,120-(H38-24.8)*6.25,IF(H38&lt;=40,100-(5/0.6)*(H38-28),0))),IF(H38&lt;30.4,120,IF(H38&lt;=33.6,120-(H38-30.4)*6.25,IF(H38&lt;45.6,100-(5/0.6)*(H38-33.6),0)))),IF(C38="男",IF((LEFT(H38,1)*60+RIGHT(H38,2))&lt;187,120,IF((LEFT(H38,1)*60+RIGHT(H38,2))&lt;=215,120-((LEFT(H38,1)*60+RIGHT(H38,2))-187)*(5/7),IF((LEFT(H38,1)*60+RIGHT(H38,2))&lt;=315,100-(5/5)*((LEFT(H38,1)*60+RIGHT(H38,2))-215),0))),IF((LEFT(H38,1)*60+RIGHT(H38,2))&lt;172,120,IF((LEFT(H38,1)*60+RIGHT(H38,2))&lt;=200,120-((LEFT(H38,1)*60+RIGHT(H38,2))-172)*(5/7),IF((LEFT(H38,1)*60+RIGHT(H38,2))&lt;300,100-(5/5)*((LEFT(H38,1)*60+RIGHT(H38,2))-200),0)))))),IF(ISBLANK(H38),0,IF(AND(C38="男",G38="引体向上"),IF(H38&gt;=19,120,IF(H38&gt;=11,120-(19-H38)*2.5,IF(H38&gt;=7,100-(11-H38)*5,IF(H38&gt;=1,80-(7-H38)*10,0)))),IF(G38="跳绳",IF(H38&gt;=224,120,IF(H38&gt;=164,120-(5/15)*(224-H38),IF(4&lt;=H38,100-(164-H38)*(5/8),0))),IF(OR(G38="仰卧起坐",G38="仰卧"),IF(H38&gt;=60,120,IF(H38&gt;=40,120-(60-H38),IF(H38&gt;=2,100-(40-H38)*2.5,0))),IF(AND(G38="篮球",C38="男"),IF(H38&lt;=0,0,IF(H38&lt;=14,120,IF(H38&lt;=24,120-(H38-14)*2,IF(H38&lt;=64,100-(H38-24)*2.5,0)))),IF(AND(G38="篮球",C38="女"),IF(H38&lt;=0,0,IF(H38&lt;=18,120,IF(H38&lt;=28,120-(H38-18)*2,IF(H38&lt;=68,100-(H38-28)*2.5,0)))),IF(AND(G38="实心球",C38="男"),IF(H38&gt;=12.6,120,IF(H38&gt;=9.4,120-(12.6-H38)*6.25,IF(5.4&lt;=H38,100-(9.4-H38)*25,0))),IF(AND(G38="实心球",C38="女"),IF(H38&gt;9.6,120,IF(6.4&lt;=H38,120-(9.6-H38)*6.25,IF(H38&gt;=3.4,100-(6.4-H38)*(5/0.15),0))),IF(AND(C38="男",G38="立定跳远"),IF(H38&gt;=2.75,120,IF(H38&gt;2.35,120-(2.75-H38)*50,IF(H38&gt;1.75,100-(2.35-H38)*(5/0.03),0))),IF(AND(C38="女",G38="立定跳远"),IF(H38&gt;=2.27,120,IF(H38&gt;=1.87,120-(2.27-H38)*50,IF(H38&gt;=1.27,100-(1.87-H38)*(5/0.03),0))),IF(C38="男",“男生”,女生))))))))))))</f>
        <v>0</v>
      </c>
      <c r="J38" s="38">
        <f t="shared" si="0"/>
        <v>0</v>
      </c>
      <c r="M38" s="46"/>
    </row>
    <row r="39" spans="1:13">
      <c r="A39" s="30">
        <v>37</v>
      </c>
      <c r="B39" s="30"/>
      <c r="C39" s="37"/>
      <c r="D39" s="37"/>
      <c r="E39" s="41"/>
      <c r="F39" s="39">
        <f>IF(ISNUMBER(D39),IF(ISBLANK(E39),0,IF(ISNUMBER(E39),IF(C39="男",IF(E39&lt;24.8,120,IF(E39&lt;=28,120-(E39-24.8)*6.25,IF(E39&lt;=40,100-(5/0.6)*(E39-28),0))),IF(E39&lt;30.4,120,IF(E39&lt;=33.6,120-(E39-30.4)*6.25,IF(E39&lt;45.6,100-(5/0.6)*(E39-33.6),0)))),IF(C39="男",IF((LEFT(E39,1)*60+RIGHT(E39,2))&lt;187,120,IF((LEFT(E39,1)*60+RIGHT(E39,2))&lt;=215,120-((LEFT(E39,1)*60+RIGHT(E39,2))-187)*(5/7),IF((LEFT(E39,1)*60+RIGHT(E39,2))&lt;=315,100-(5/5)*((LEFT(E39,1)*60+RIGHT(E39,2))-215),0))),IF((LEFT(E39,1)*60+RIGHT(E39,2))&lt;172,120,IF((LEFT(E39,1)*60+RIGHT(E39,2))&lt;=200,120-((LEFT(E39,1)*60+RIGHT(E39,2))-172)*(5/7),IF((LEFT(E39,1)*60+RIGHT(E39,2))&lt;300,100-(5/5)*((LEFT(E39,1)*60+RIGHT(E39,2))-200),0)))))),IF(ISBLANK(E39),0,IF(AND(C39="男",D39="引体向上"),IF(E39&gt;=19,120,IF(E39&gt;=11,120-(19-E39)*2.5,IF(E39&gt;=7,100-(11-E39)*5,IF(E39&gt;=1,80-(7-E39)*10,0)))),IF(D39="跳绳",IF(E39&gt;=224,120,IF(E39&gt;=164,120-(5/15)*(224-E39),IF(4&lt;=E39,100-(164-E39)*(5/8),0))),IF(OR(D39="仰卧起坐",D39="仰卧"),IF(E39&gt;=60,120,IF(E39&gt;=40,120-(60-E39),IF(E39&gt;=2,100-(40-E39)*2.5,0))),IF(AND(D39="篮球",C39="男"),IF(E39&lt;=0,0,IF(E39&lt;=14,120,IF(E39&lt;=24,120-(E39-14)*2,IF(E39&lt;=64,100-(E39-24)*2.5,0)))),IF(AND(D39="篮球",C39="女"),IF(E39&lt;=0,0,IF(E39&lt;=18,120,IF(E39&lt;=28,120-(E39-18)*2,IF(E39&lt;=68,100-(E39-28)*2.5,0)))),IF(AND(D39="实心球",C39="男"),IF(E39&gt;=12.6,120,IF(E39&gt;=9.4,120-(12.6-E39)*6.25,IF(5.4&lt;=E39,100-(9.4-E39)*25,0))),IF(AND(D39="实心球",C39="女"),IF(E39&gt;9.6,120,IF(6.4&lt;=E39,120-(9.6-E39)*6.25,IF(E39&gt;=3.4,100-(6.4-E39)*(5/0.15),0))),IF(AND(C39="男",D39="立定跳远"),IF(E39&gt;=2.75,120,IF(E39&gt;2.35,120-(2.75-E39)*50,IF(E39&gt;1.75,100-(2.35-E39)*(5/0.03),0))),IF(AND(C39="女",D39="立定跳远"),IF(E39&gt;=2.27,120,IF(E39&gt;=1.87,120-(2.27-E39)*50,IF(E39&gt;=1.27,100-(1.87-E39)*(5/0.03),0))),IF(C39="男",“男生”,女生))))))))))))</f>
        <v>0</v>
      </c>
      <c r="G39" s="30"/>
      <c r="H39" s="42"/>
      <c r="I39" s="44">
        <f>IF(ISNUMBER(G39),IF(ISBLANK(H39),0,IF(ISNUMBER(H39),IF(C39="男",IF(H39&lt;24.8,120,IF(H39&lt;=28,120-(H39-24.8)*6.25,IF(H39&lt;=40,100-(5/0.6)*(H39-28),0))),IF(H39&lt;30.4,120,IF(H39&lt;=33.6,120-(H39-30.4)*6.25,IF(H39&lt;45.6,100-(5/0.6)*(H39-33.6),0)))),IF(C39="男",IF((LEFT(H39,1)*60+RIGHT(H39,2))&lt;187,120,IF((LEFT(H39,1)*60+RIGHT(H39,2))&lt;=215,120-((LEFT(H39,1)*60+RIGHT(H39,2))-187)*(5/7),IF((LEFT(H39,1)*60+RIGHT(H39,2))&lt;=315,100-(5/5)*((LEFT(H39,1)*60+RIGHT(H39,2))-215),0))),IF((LEFT(H39,1)*60+RIGHT(H39,2))&lt;172,120,IF((LEFT(H39,1)*60+RIGHT(H39,2))&lt;=200,120-((LEFT(H39,1)*60+RIGHT(H39,2))-172)*(5/7),IF((LEFT(H39,1)*60+RIGHT(H39,2))&lt;300,100-(5/5)*((LEFT(H39,1)*60+RIGHT(H39,2))-200),0)))))),IF(ISBLANK(H39),0,IF(AND(C39="男",G39="引体向上"),IF(H39&gt;=19,120,IF(H39&gt;=11,120-(19-H39)*2.5,IF(H39&gt;=7,100-(11-H39)*5,IF(H39&gt;=1,80-(7-H39)*10,0)))),IF(G39="跳绳",IF(H39&gt;=224,120,IF(H39&gt;=164,120-(5/15)*(224-H39),IF(4&lt;=H39,100-(164-H39)*(5/8),0))),IF(OR(G39="仰卧起坐",G39="仰卧"),IF(H39&gt;=60,120,IF(H39&gt;=40,120-(60-H39),IF(H39&gt;=2,100-(40-H39)*2.5,0))),IF(AND(G39="篮球",C39="男"),IF(H39&lt;=0,0,IF(H39&lt;=14,120,IF(H39&lt;=24,120-(H39-14)*2,IF(H39&lt;=64,100-(H39-24)*2.5,0)))),IF(AND(G39="篮球",C39="女"),IF(H39&lt;=0,0,IF(H39&lt;=18,120,IF(H39&lt;=28,120-(H39-18)*2,IF(H39&lt;=68,100-(H39-28)*2.5,0)))),IF(AND(G39="实心球",C39="男"),IF(H39&gt;=12.6,120,IF(H39&gt;=9.4,120-(12.6-H39)*6.25,IF(5.4&lt;=H39,100-(9.4-H39)*25,0))),IF(AND(G39="实心球",C39="女"),IF(H39&gt;9.6,120,IF(6.4&lt;=H39,120-(9.6-H39)*6.25,IF(H39&gt;=3.4,100-(6.4-H39)*(5/0.15),0))),IF(AND(C39="男",G39="立定跳远"),IF(H39&gt;=2.75,120,IF(H39&gt;2.35,120-(2.75-H39)*50,IF(H39&gt;1.75,100-(2.35-H39)*(5/0.03),0))),IF(AND(C39="女",G39="立定跳远"),IF(H39&gt;=2.27,120,IF(H39&gt;=1.87,120-(2.27-H39)*50,IF(H39&gt;=1.27,100-(1.87-H39)*(5/0.03),0))),IF(C39="男",“男生”,女生))))))))))))</f>
        <v>0</v>
      </c>
      <c r="J39" s="38">
        <f t="shared" si="0"/>
        <v>0</v>
      </c>
      <c r="M39" s="46"/>
    </row>
    <row r="40" spans="1:10">
      <c r="A40" s="30">
        <v>38</v>
      </c>
      <c r="B40" s="30"/>
      <c r="C40" s="37"/>
      <c r="D40" s="37"/>
      <c r="E40" s="41"/>
      <c r="F40" s="39">
        <f>IF(ISNUMBER(D40),IF(ISBLANK(E40),0,IF(ISNUMBER(E40),IF(C40="男",IF(E40&lt;24.8,120,IF(E40&lt;=28,120-(E40-24.8)*6.25,IF(E40&lt;=40,100-(5/0.6)*(E40-28),0))),IF(E40&lt;30.4,120,IF(E40&lt;=33.6,120-(E40-30.4)*6.25,IF(E40&lt;45.6,100-(5/0.6)*(E40-33.6),0)))),IF(C40="男",IF((LEFT(E40,1)*60+RIGHT(E40,2))&lt;187,120,IF((LEFT(E40,1)*60+RIGHT(E40,2))&lt;=215,120-((LEFT(E40,1)*60+RIGHT(E40,2))-187)*(5/7),IF((LEFT(E40,1)*60+RIGHT(E40,2))&lt;=315,100-(5/5)*((LEFT(E40,1)*60+RIGHT(E40,2))-215),0))),IF((LEFT(E40,1)*60+RIGHT(E40,2))&lt;172,120,IF((LEFT(E40,1)*60+RIGHT(E40,2))&lt;=200,120-((LEFT(E40,1)*60+RIGHT(E40,2))-172)*(5/7),IF((LEFT(E40,1)*60+RIGHT(E40,2))&lt;300,100-(5/5)*((LEFT(E40,1)*60+RIGHT(E40,2))-200),0)))))),IF(ISBLANK(E40),0,IF(AND(C40="男",D40="引体向上"),IF(E40&gt;=19,120,IF(E40&gt;=11,120-(19-E40)*2.5,IF(E40&gt;=7,100-(11-E40)*5,IF(E40&gt;=1,80-(7-E40)*10,0)))),IF(D40="跳绳",IF(E40&gt;=224,120,IF(E40&gt;=164,120-(5/15)*(224-E40),IF(4&lt;=E40,100-(164-E40)*(5/8),0))),IF(OR(D40="仰卧起坐",D40="仰卧"),IF(E40&gt;=60,120,IF(E40&gt;=40,120-(60-E40),IF(E40&gt;=2,100-(40-E40)*2.5,0))),IF(AND(D40="篮球",C40="男"),IF(E40&lt;=0,0,IF(E40&lt;=14,120,IF(E40&lt;=24,120-(E40-14)*2,IF(E40&lt;=64,100-(E40-24)*2.5,0)))),IF(AND(D40="篮球",C40="女"),IF(E40&lt;=0,0,IF(E40&lt;=18,120,IF(E40&lt;=28,120-(E40-18)*2,IF(E40&lt;=68,100-(E40-28)*2.5,0)))),IF(AND(D40="实心球",C40="男"),IF(E40&gt;=12.6,120,IF(E40&gt;=9.4,120-(12.6-E40)*6.25,IF(5.4&lt;=E40,100-(9.4-E40)*25,0))),IF(AND(D40="实心球",C40="女"),IF(E40&gt;9.6,120,IF(6.4&lt;=E40,120-(9.6-E40)*6.25,IF(E40&gt;=3.4,100-(6.4-E40)*(5/0.15),0))),IF(AND(C40="男",D40="立定跳远"),IF(E40&gt;=2.75,120,IF(E40&gt;2.35,120-(2.75-E40)*50,IF(E40&gt;1.75,100-(2.35-E40)*(5/0.03),0))),IF(AND(C40="女",D40="立定跳远"),IF(E40&gt;=2.27,120,IF(E40&gt;=1.87,120-(2.27-E40)*50,IF(E40&gt;=1.27,100-(1.87-E40)*(5/0.03),0))),IF(C40="男",“男生”,女生))))))))))))</f>
        <v>0</v>
      </c>
      <c r="G40" s="30"/>
      <c r="H40" s="42"/>
      <c r="I40" s="44">
        <f>IF(ISNUMBER(G40),IF(ISBLANK(H40),0,IF(ISNUMBER(H40),IF(C40="男",IF(H40&lt;24.8,120,IF(H40&lt;=28,120-(H40-24.8)*6.25,IF(H40&lt;=40,100-(5/0.6)*(H40-28),0))),IF(H40&lt;30.4,120,IF(H40&lt;=33.6,120-(H40-30.4)*6.25,IF(H40&lt;45.6,100-(5/0.6)*(H40-33.6),0)))),IF(C40="男",IF((LEFT(H40,1)*60+RIGHT(H40,2))&lt;187,120,IF((LEFT(H40,1)*60+RIGHT(H40,2))&lt;=215,120-((LEFT(H40,1)*60+RIGHT(H40,2))-187)*(5/7),IF((LEFT(H40,1)*60+RIGHT(H40,2))&lt;=315,100-(5/5)*((LEFT(H40,1)*60+RIGHT(H40,2))-215),0))),IF((LEFT(H40,1)*60+RIGHT(H40,2))&lt;172,120,IF((LEFT(H40,1)*60+RIGHT(H40,2))&lt;=200,120-((LEFT(H40,1)*60+RIGHT(H40,2))-172)*(5/7),IF((LEFT(H40,1)*60+RIGHT(H40,2))&lt;300,100-(5/5)*((LEFT(H40,1)*60+RIGHT(H40,2))-200),0)))))),IF(ISBLANK(H40),0,IF(AND(C40="男",G40="引体向上"),IF(H40&gt;=19,120,IF(H40&gt;=11,120-(19-H40)*2.5,IF(H40&gt;=7,100-(11-H40)*5,IF(H40&gt;=1,80-(7-H40)*10,0)))),IF(G40="跳绳",IF(H40&gt;=224,120,IF(H40&gt;=164,120-(5/15)*(224-H40),IF(4&lt;=H40,100-(164-H40)*(5/8),0))),IF(OR(G40="仰卧起坐",G40="仰卧"),IF(H40&gt;=60,120,IF(H40&gt;=40,120-(60-H40),IF(H40&gt;=2,100-(40-H40)*2.5,0))),IF(AND(G40="篮球",C40="男"),IF(H40&lt;=0,0,IF(H40&lt;=14,120,IF(H40&lt;=24,120-(H40-14)*2,IF(H40&lt;=64,100-(H40-24)*2.5,0)))),IF(AND(G40="篮球",C40="女"),IF(H40&lt;=0,0,IF(H40&lt;=18,120,IF(H40&lt;=28,120-(H40-18)*2,IF(H40&lt;=68,100-(H40-28)*2.5,0)))),IF(AND(G40="实心球",C40="男"),IF(H40&gt;=12.6,120,IF(H40&gt;=9.4,120-(12.6-H40)*6.25,IF(5.4&lt;=H40,100-(9.4-H40)*25,0))),IF(AND(G40="实心球",C40="女"),IF(H40&gt;9.6,120,IF(6.4&lt;=H40,120-(9.6-H40)*6.25,IF(H40&gt;=3.4,100-(6.4-H40)*(5/0.15),0))),IF(AND(C40="男",G40="立定跳远"),IF(H40&gt;=2.75,120,IF(H40&gt;2.35,120-(2.75-H40)*50,IF(H40&gt;1.75,100-(2.35-H40)*(5/0.03),0))),IF(AND(C40="女",G40="立定跳远"),IF(H40&gt;=2.27,120,IF(H40&gt;=1.87,120-(2.27-H40)*50,IF(H40&gt;=1.27,100-(1.87-H40)*(5/0.03),0))),IF(C40="男",“男生”,女生))))))))))))</f>
        <v>0</v>
      </c>
      <c r="J40" s="38">
        <f t="shared" ref="J40:J71" si="1">IF((F40+I40)&gt;200,50,(F40+I40)/4)</f>
        <v>0</v>
      </c>
    </row>
    <row r="41" spans="1:10">
      <c r="A41" s="30">
        <v>39</v>
      </c>
      <c r="B41" s="30"/>
      <c r="C41" s="37"/>
      <c r="D41" s="37"/>
      <c r="E41" s="41"/>
      <c r="F41" s="39">
        <f>IF(ISNUMBER(D41),IF(ISBLANK(E41),0,IF(ISNUMBER(E41),IF(C41="男",IF(E41&lt;24.8,120,IF(E41&lt;=28,120-(E41-24.8)*6.25,IF(E41&lt;=40,100-(5/0.6)*(E41-28),0))),IF(E41&lt;30.4,120,IF(E41&lt;=33.6,120-(E41-30.4)*6.25,IF(E41&lt;45.6,100-(5/0.6)*(E41-33.6),0)))),IF(C41="男",IF((LEFT(E41,1)*60+RIGHT(E41,2))&lt;187,120,IF((LEFT(E41,1)*60+RIGHT(E41,2))&lt;=215,120-((LEFT(E41,1)*60+RIGHT(E41,2))-187)*(5/7),IF((LEFT(E41,1)*60+RIGHT(E41,2))&lt;=315,100-(5/5)*((LEFT(E41,1)*60+RIGHT(E41,2))-215),0))),IF((LEFT(E41,1)*60+RIGHT(E41,2))&lt;172,120,IF((LEFT(E41,1)*60+RIGHT(E41,2))&lt;=200,120-((LEFT(E41,1)*60+RIGHT(E41,2))-172)*(5/7),IF((LEFT(E41,1)*60+RIGHT(E41,2))&lt;300,100-(5/5)*((LEFT(E41,1)*60+RIGHT(E41,2))-200),0)))))),IF(ISBLANK(E41),0,IF(AND(C41="男",D41="引体向上"),IF(E41&gt;=19,120,IF(E41&gt;=11,120-(19-E41)*2.5,IF(E41&gt;=7,100-(11-E41)*5,IF(E41&gt;=1,80-(7-E41)*10,0)))),IF(D41="跳绳",IF(E41&gt;=224,120,IF(E41&gt;=164,120-(5/15)*(224-E41),IF(4&lt;=E41,100-(164-E41)*(5/8),0))),IF(OR(D41="仰卧起坐",D41="仰卧"),IF(E41&gt;=60,120,IF(E41&gt;=40,120-(60-E41),IF(E41&gt;=2,100-(40-E41)*2.5,0))),IF(AND(D41="篮球",C41="男"),IF(E41&lt;=0,0,IF(E41&lt;=14,120,IF(E41&lt;=24,120-(E41-14)*2,IF(E41&lt;=64,100-(E41-24)*2.5,0)))),IF(AND(D41="篮球",C41="女"),IF(E41&lt;=0,0,IF(E41&lt;=18,120,IF(E41&lt;=28,120-(E41-18)*2,IF(E41&lt;=68,100-(E41-28)*2.5,0)))),IF(AND(D41="实心球",C41="男"),IF(E41&gt;=12.6,120,IF(E41&gt;=9.4,120-(12.6-E41)*6.25,IF(5.4&lt;=E41,100-(9.4-E41)*25,0))),IF(AND(D41="实心球",C41="女"),IF(E41&gt;9.6,120,IF(6.4&lt;=E41,120-(9.6-E41)*6.25,IF(E41&gt;=3.4,100-(6.4-E41)*(5/0.15),0))),IF(AND(C41="男",D41="立定跳远"),IF(E41&gt;=2.75,120,IF(E41&gt;2.35,120-(2.75-E41)*50,IF(E41&gt;1.75,100-(2.35-E41)*(5/0.03),0))),IF(AND(C41="女",D41="立定跳远"),IF(E41&gt;=2.27,120,IF(E41&gt;=1.87,120-(2.27-E41)*50,IF(E41&gt;=1.27,100-(1.87-E41)*(5/0.03),0))),IF(C41="男",“男生”,女生))))))))))))</f>
        <v>0</v>
      </c>
      <c r="G41" s="30"/>
      <c r="H41" s="42"/>
      <c r="I41" s="44">
        <f>IF(ISNUMBER(G41),IF(ISBLANK(H41),0,IF(ISNUMBER(H41),IF(C41="男",IF(H41&lt;24.8,120,IF(H41&lt;=28,120-(H41-24.8)*6.25,IF(H41&lt;=40,100-(5/0.6)*(H41-28),0))),IF(H41&lt;30.4,120,IF(H41&lt;=33.6,120-(H41-30.4)*6.25,IF(H41&lt;45.6,100-(5/0.6)*(H41-33.6),0)))),IF(C41="男",IF((LEFT(H41,1)*60+RIGHT(H41,2))&lt;187,120,IF((LEFT(H41,1)*60+RIGHT(H41,2))&lt;=215,120-((LEFT(H41,1)*60+RIGHT(H41,2))-187)*(5/7),IF((LEFT(H41,1)*60+RIGHT(H41,2))&lt;=315,100-(5/5)*((LEFT(H41,1)*60+RIGHT(H41,2))-215),0))),IF((LEFT(H41,1)*60+RIGHT(H41,2))&lt;172,120,IF((LEFT(H41,1)*60+RIGHT(H41,2))&lt;=200,120-((LEFT(H41,1)*60+RIGHT(H41,2))-172)*(5/7),IF((LEFT(H41,1)*60+RIGHT(H41,2))&lt;300,100-(5/5)*((LEFT(H41,1)*60+RIGHT(H41,2))-200),0)))))),IF(ISBLANK(H41),0,IF(AND(C41="男",G41="引体向上"),IF(H41&gt;=19,120,IF(H41&gt;=11,120-(19-H41)*2.5,IF(H41&gt;=7,100-(11-H41)*5,IF(H41&gt;=1,80-(7-H41)*10,0)))),IF(G41="跳绳",IF(H41&gt;=224,120,IF(H41&gt;=164,120-(5/15)*(224-H41),IF(4&lt;=H41,100-(164-H41)*(5/8),0))),IF(OR(G41="仰卧起坐",G41="仰卧"),IF(H41&gt;=60,120,IF(H41&gt;=40,120-(60-H41),IF(H41&gt;=2,100-(40-H41)*2.5,0))),IF(AND(G41="篮球",C41="男"),IF(H41&lt;=0,0,IF(H41&lt;=14,120,IF(H41&lt;=24,120-(H41-14)*2,IF(H41&lt;=64,100-(H41-24)*2.5,0)))),IF(AND(G41="篮球",C41="女"),IF(H41&lt;=0,0,IF(H41&lt;=18,120,IF(H41&lt;=28,120-(H41-18)*2,IF(H41&lt;=68,100-(H41-28)*2.5,0)))),IF(AND(G41="实心球",C41="男"),IF(H41&gt;=12.6,120,IF(H41&gt;=9.4,120-(12.6-H41)*6.25,IF(5.4&lt;=H41,100-(9.4-H41)*25,0))),IF(AND(G41="实心球",C41="女"),IF(H41&gt;9.6,120,IF(6.4&lt;=H41,120-(9.6-H41)*6.25,IF(H41&gt;=3.4,100-(6.4-H41)*(5/0.15),0))),IF(AND(C41="男",G41="立定跳远"),IF(H41&gt;=2.75,120,IF(H41&gt;2.35,120-(2.75-H41)*50,IF(H41&gt;1.75,100-(2.35-H41)*(5/0.03),0))),IF(AND(C41="女",G41="立定跳远"),IF(H41&gt;=2.27,120,IF(H41&gt;=1.87,120-(2.27-H41)*50,IF(H41&gt;=1.27,100-(1.87-H41)*(5/0.03),0))),IF(C41="男",“男生”,女生))))))))))))</f>
        <v>0</v>
      </c>
      <c r="J41" s="38">
        <f t="shared" si="1"/>
        <v>0</v>
      </c>
    </row>
    <row r="42" spans="1:10">
      <c r="A42" s="30">
        <v>40</v>
      </c>
      <c r="B42" s="30"/>
      <c r="C42" s="37"/>
      <c r="D42" s="37"/>
      <c r="E42" s="41"/>
      <c r="F42" s="39">
        <f>IF(ISNUMBER(D42),IF(ISBLANK(E42),0,IF(ISNUMBER(E42),IF(C42="男",IF(E42&lt;24.8,120,IF(E42&lt;=28,120-(E42-24.8)*6.25,IF(E42&lt;=40,100-(5/0.6)*(E42-28),0))),IF(E42&lt;30.4,120,IF(E42&lt;=33.6,120-(E42-30.4)*6.25,IF(E42&lt;45.6,100-(5/0.6)*(E42-33.6),0)))),IF(C42="男",IF((LEFT(E42,1)*60+RIGHT(E42,2))&lt;187,120,IF((LEFT(E42,1)*60+RIGHT(E42,2))&lt;=215,120-((LEFT(E42,1)*60+RIGHT(E42,2))-187)*(5/7),IF((LEFT(E42,1)*60+RIGHT(E42,2))&lt;=315,100-(5/5)*((LEFT(E42,1)*60+RIGHT(E42,2))-215),0))),IF((LEFT(E42,1)*60+RIGHT(E42,2))&lt;172,120,IF((LEFT(E42,1)*60+RIGHT(E42,2))&lt;=200,120-((LEFT(E42,1)*60+RIGHT(E42,2))-172)*(5/7),IF((LEFT(E42,1)*60+RIGHT(E42,2))&lt;300,100-(5/5)*((LEFT(E42,1)*60+RIGHT(E42,2))-200),0)))))),IF(ISBLANK(E42),0,IF(AND(C42="男",D42="引体向上"),IF(E42&gt;=19,120,IF(E42&gt;=11,120-(19-E42)*2.5,IF(E42&gt;=7,100-(11-E42)*5,IF(E42&gt;=1,80-(7-E42)*10,0)))),IF(D42="跳绳",IF(E42&gt;=224,120,IF(E42&gt;=164,120-(5/15)*(224-E42),IF(4&lt;=E42,100-(164-E42)*(5/8),0))),IF(OR(D42="仰卧起坐",D42="仰卧"),IF(E42&gt;=60,120,IF(E42&gt;=40,120-(60-E42),IF(E42&gt;=2,100-(40-E42)*2.5,0))),IF(AND(D42="篮球",C42="男"),IF(E42&lt;=0,0,IF(E42&lt;=14,120,IF(E42&lt;=24,120-(E42-14)*2,IF(E42&lt;=64,100-(E42-24)*2.5,0)))),IF(AND(D42="篮球",C42="女"),IF(E42&lt;=0,0,IF(E42&lt;=18,120,IF(E42&lt;=28,120-(E42-18)*2,IF(E42&lt;=68,100-(E42-28)*2.5,0)))),IF(AND(D42="实心球",C42="男"),IF(E42&gt;=12.6,120,IF(E42&gt;=9.4,120-(12.6-E42)*6.25,IF(5.4&lt;=E42,100-(9.4-E42)*25,0))),IF(AND(D42="实心球",C42="女"),IF(E42&gt;9.6,120,IF(6.4&lt;=E42,120-(9.6-E42)*6.25,IF(E42&gt;=3.4,100-(6.4-E42)*(5/0.15),0))),IF(AND(C42="男",D42="立定跳远"),IF(E42&gt;=2.75,120,IF(E42&gt;2.35,120-(2.75-E42)*50,IF(E42&gt;1.75,100-(2.35-E42)*(5/0.03),0))),IF(AND(C42="女",D42="立定跳远"),IF(E42&gt;=2.27,120,IF(E42&gt;=1.87,120-(2.27-E42)*50,IF(E42&gt;=1.27,100-(1.87-E42)*(5/0.03),0))),IF(C42="男",“男生”,女生))))))))))))</f>
        <v>0</v>
      </c>
      <c r="G42" s="30"/>
      <c r="H42" s="42"/>
      <c r="I42" s="44">
        <f>IF(ISNUMBER(G42),IF(ISBLANK(H42),0,IF(ISNUMBER(H42),IF(C42="男",IF(H42&lt;24.8,120,IF(H42&lt;=28,120-(H42-24.8)*6.25,IF(H42&lt;=40,100-(5/0.6)*(H42-28),0))),IF(H42&lt;30.4,120,IF(H42&lt;=33.6,120-(H42-30.4)*6.25,IF(H42&lt;45.6,100-(5/0.6)*(H42-33.6),0)))),IF(C42="男",IF((LEFT(H42,1)*60+RIGHT(H42,2))&lt;187,120,IF((LEFT(H42,1)*60+RIGHT(H42,2))&lt;=215,120-((LEFT(H42,1)*60+RIGHT(H42,2))-187)*(5/7),IF((LEFT(H42,1)*60+RIGHT(H42,2))&lt;=315,100-(5/5)*((LEFT(H42,1)*60+RIGHT(H42,2))-215),0))),IF((LEFT(H42,1)*60+RIGHT(H42,2))&lt;172,120,IF((LEFT(H42,1)*60+RIGHT(H42,2))&lt;=200,120-((LEFT(H42,1)*60+RIGHT(H42,2))-172)*(5/7),IF((LEFT(H42,1)*60+RIGHT(H42,2))&lt;300,100-(5/5)*((LEFT(H42,1)*60+RIGHT(H42,2))-200),0)))))),IF(ISBLANK(H42),0,IF(AND(C42="男",G42="引体向上"),IF(H42&gt;=19,120,IF(H42&gt;=11,120-(19-H42)*2.5,IF(H42&gt;=7,100-(11-H42)*5,IF(H42&gt;=1,80-(7-H42)*10,0)))),IF(G42="跳绳",IF(H42&gt;=224,120,IF(H42&gt;=164,120-(5/15)*(224-H42),IF(4&lt;=H42,100-(164-H42)*(5/8),0))),IF(OR(G42="仰卧起坐",G42="仰卧"),IF(H42&gt;=60,120,IF(H42&gt;=40,120-(60-H42),IF(H42&gt;=2,100-(40-H42)*2.5,0))),IF(AND(G42="篮球",C42="男"),IF(H42&lt;=0,0,IF(H42&lt;=14,120,IF(H42&lt;=24,120-(H42-14)*2,IF(H42&lt;=64,100-(H42-24)*2.5,0)))),IF(AND(G42="篮球",C42="女"),IF(H42&lt;=0,0,IF(H42&lt;=18,120,IF(H42&lt;=28,120-(H42-18)*2,IF(H42&lt;=68,100-(H42-28)*2.5,0)))),IF(AND(G42="实心球",C42="男"),IF(H42&gt;=12.6,120,IF(H42&gt;=9.4,120-(12.6-H42)*6.25,IF(5.4&lt;=H42,100-(9.4-H42)*25,0))),IF(AND(G42="实心球",C42="女"),IF(H42&gt;9.6,120,IF(6.4&lt;=H42,120-(9.6-H42)*6.25,IF(H42&gt;=3.4,100-(6.4-H42)*(5/0.15),0))),IF(AND(C42="男",G42="立定跳远"),IF(H42&gt;=2.75,120,IF(H42&gt;2.35,120-(2.75-H42)*50,IF(H42&gt;1.75,100-(2.35-H42)*(5/0.03),0))),IF(AND(C42="女",G42="立定跳远"),IF(H42&gt;=2.27,120,IF(H42&gt;=1.87,120-(2.27-H42)*50,IF(H42&gt;=1.27,100-(1.87-H42)*(5/0.03),0))),IF(C42="男",“男生”,女生))))))))))))</f>
        <v>0</v>
      </c>
      <c r="J42" s="38">
        <f t="shared" si="1"/>
        <v>0</v>
      </c>
    </row>
    <row r="43" spans="1:10">
      <c r="A43" s="30">
        <v>41</v>
      </c>
      <c r="B43" s="30"/>
      <c r="C43" s="37"/>
      <c r="D43" s="37"/>
      <c r="E43" s="41"/>
      <c r="F43" s="39">
        <f>IF(ISNUMBER(D43),IF(ISBLANK(E43),0,IF(ISNUMBER(E43),IF(C43="男",IF(E43&lt;24.8,120,IF(E43&lt;=28,120-(E43-24.8)*6.25,IF(E43&lt;=40,100-(5/0.6)*(E43-28),0))),IF(E43&lt;30.4,120,IF(E43&lt;=33.6,120-(E43-30.4)*6.25,IF(E43&lt;45.6,100-(5/0.6)*(E43-33.6),0)))),IF(C43="男",IF((LEFT(E43,1)*60+RIGHT(E43,2))&lt;187,120,IF((LEFT(E43,1)*60+RIGHT(E43,2))&lt;=215,120-((LEFT(E43,1)*60+RIGHT(E43,2))-187)*(5/7),IF((LEFT(E43,1)*60+RIGHT(E43,2))&lt;=315,100-(5/5)*((LEFT(E43,1)*60+RIGHT(E43,2))-215),0))),IF((LEFT(E43,1)*60+RIGHT(E43,2))&lt;172,120,IF((LEFT(E43,1)*60+RIGHT(E43,2))&lt;=200,120-((LEFT(E43,1)*60+RIGHT(E43,2))-172)*(5/7),IF((LEFT(E43,1)*60+RIGHT(E43,2))&lt;300,100-(5/5)*((LEFT(E43,1)*60+RIGHT(E43,2))-200),0)))))),IF(ISBLANK(E43),0,IF(AND(C43="男",D43="引体向上"),IF(E43&gt;=19,120,IF(E43&gt;=11,120-(19-E43)*2.5,IF(E43&gt;=7,100-(11-E43)*5,IF(E43&gt;=1,80-(7-E43)*10,0)))),IF(D43="跳绳",IF(E43&gt;=224,120,IF(E43&gt;=164,120-(5/15)*(224-E43),IF(4&lt;=E43,100-(164-E43)*(5/8),0))),IF(OR(D43="仰卧起坐",D43="仰卧"),IF(E43&gt;=60,120,IF(E43&gt;=40,120-(60-E43),IF(E43&gt;=2,100-(40-E43)*2.5,0))),IF(AND(D43="篮球",C43="男"),IF(E43&lt;=0,0,IF(E43&lt;=14,120,IF(E43&lt;=24,120-(E43-14)*2,IF(E43&lt;=64,100-(E43-24)*2.5,0)))),IF(AND(D43="篮球",C43="女"),IF(E43&lt;=0,0,IF(E43&lt;=18,120,IF(E43&lt;=28,120-(E43-18)*2,IF(E43&lt;=68,100-(E43-28)*2.5,0)))),IF(AND(D43="实心球",C43="男"),IF(E43&gt;=12.6,120,IF(E43&gt;=9.4,120-(12.6-E43)*6.25,IF(5.4&lt;=E43,100-(9.4-E43)*25,0))),IF(AND(D43="实心球",C43="女"),IF(E43&gt;9.6,120,IF(6.4&lt;=E43,120-(9.6-E43)*6.25,IF(E43&gt;=3.4,100-(6.4-E43)*(5/0.15),0))),IF(AND(C43="男",D43="立定跳远"),IF(E43&gt;=2.75,120,IF(E43&gt;2.35,120-(2.75-E43)*50,IF(E43&gt;1.75,100-(2.35-E43)*(5/0.03),0))),IF(AND(C43="女",D43="立定跳远"),IF(E43&gt;=2.27,120,IF(E43&gt;=1.87,120-(2.27-E43)*50,IF(E43&gt;=1.27,100-(1.87-E43)*(5/0.03),0))),IF(C43="男",“男生”,女生))))))))))))</f>
        <v>0</v>
      </c>
      <c r="G43" s="30"/>
      <c r="H43" s="42"/>
      <c r="I43" s="44">
        <f>IF(ISNUMBER(G43),IF(ISBLANK(H43),0,IF(ISNUMBER(H43),IF(C43="男",IF(H43&lt;24.8,120,IF(H43&lt;=28,120-(H43-24.8)*6.25,IF(H43&lt;=40,100-(5/0.6)*(H43-28),0))),IF(H43&lt;30.4,120,IF(H43&lt;=33.6,120-(H43-30.4)*6.25,IF(H43&lt;45.6,100-(5/0.6)*(H43-33.6),0)))),IF(C43="男",IF((LEFT(H43,1)*60+RIGHT(H43,2))&lt;187,120,IF((LEFT(H43,1)*60+RIGHT(H43,2))&lt;=215,120-((LEFT(H43,1)*60+RIGHT(H43,2))-187)*(5/7),IF((LEFT(H43,1)*60+RIGHT(H43,2))&lt;=315,100-(5/5)*((LEFT(H43,1)*60+RIGHT(H43,2))-215),0))),IF((LEFT(H43,1)*60+RIGHT(H43,2))&lt;172,120,IF((LEFT(H43,1)*60+RIGHT(H43,2))&lt;=200,120-((LEFT(H43,1)*60+RIGHT(H43,2))-172)*(5/7),IF((LEFT(H43,1)*60+RIGHT(H43,2))&lt;300,100-(5/5)*((LEFT(H43,1)*60+RIGHT(H43,2))-200),0)))))),IF(ISBLANK(H43),0,IF(AND(C43="男",G43="引体向上"),IF(H43&gt;=19,120,IF(H43&gt;=11,120-(19-H43)*2.5,IF(H43&gt;=7,100-(11-H43)*5,IF(H43&gt;=1,80-(7-H43)*10,0)))),IF(G43="跳绳",IF(H43&gt;=224,120,IF(H43&gt;=164,120-(5/15)*(224-H43),IF(4&lt;=H43,100-(164-H43)*(5/8),0))),IF(OR(G43="仰卧起坐",G43="仰卧"),IF(H43&gt;=60,120,IF(H43&gt;=40,120-(60-H43),IF(H43&gt;=2,100-(40-H43)*2.5,0))),IF(AND(G43="篮球",C43="男"),IF(H43&lt;=0,0,IF(H43&lt;=14,120,IF(H43&lt;=24,120-(H43-14)*2,IF(H43&lt;=64,100-(H43-24)*2.5,0)))),IF(AND(G43="篮球",C43="女"),IF(H43&lt;=0,0,IF(H43&lt;=18,120,IF(H43&lt;=28,120-(H43-18)*2,IF(H43&lt;=68,100-(H43-28)*2.5,0)))),IF(AND(G43="实心球",C43="男"),IF(H43&gt;=12.6,120,IF(H43&gt;=9.4,120-(12.6-H43)*6.25,IF(5.4&lt;=H43,100-(9.4-H43)*25,0))),IF(AND(G43="实心球",C43="女"),IF(H43&gt;9.6,120,IF(6.4&lt;=H43,120-(9.6-H43)*6.25,IF(H43&gt;=3.4,100-(6.4-H43)*(5/0.15),0))),IF(AND(C43="男",G43="立定跳远"),IF(H43&gt;=2.75,120,IF(H43&gt;2.35,120-(2.75-H43)*50,IF(H43&gt;1.75,100-(2.35-H43)*(5/0.03),0))),IF(AND(C43="女",G43="立定跳远"),IF(H43&gt;=2.27,120,IF(H43&gt;=1.87,120-(2.27-H43)*50,IF(H43&gt;=1.27,100-(1.87-H43)*(5/0.03),0))),IF(C43="男",“男生”,女生))))))))))))</f>
        <v>0</v>
      </c>
      <c r="J43" s="38">
        <f t="shared" si="1"/>
        <v>0</v>
      </c>
    </row>
    <row r="44" spans="1:10">
      <c r="A44" s="30">
        <v>42</v>
      </c>
      <c r="B44" s="30"/>
      <c r="C44" s="37"/>
      <c r="D44" s="37"/>
      <c r="E44" s="41"/>
      <c r="F44" s="39">
        <f>IF(ISNUMBER(D44),IF(ISBLANK(E44),0,IF(ISNUMBER(E44),IF(C44="男",IF(E44&lt;24.8,120,IF(E44&lt;=28,120-(E44-24.8)*6.25,IF(E44&lt;=40,100-(5/0.6)*(E44-28),0))),IF(E44&lt;30.4,120,IF(E44&lt;=33.6,120-(E44-30.4)*6.25,IF(E44&lt;45.6,100-(5/0.6)*(E44-33.6),0)))),IF(C44="男",IF((LEFT(E44,1)*60+RIGHT(E44,2))&lt;187,120,IF((LEFT(E44,1)*60+RIGHT(E44,2))&lt;=215,120-((LEFT(E44,1)*60+RIGHT(E44,2))-187)*(5/7),IF((LEFT(E44,1)*60+RIGHT(E44,2))&lt;=315,100-(5/5)*((LEFT(E44,1)*60+RIGHT(E44,2))-215),0))),IF((LEFT(E44,1)*60+RIGHT(E44,2))&lt;172,120,IF((LEFT(E44,1)*60+RIGHT(E44,2))&lt;=200,120-((LEFT(E44,1)*60+RIGHT(E44,2))-172)*(5/7),IF((LEFT(E44,1)*60+RIGHT(E44,2))&lt;300,100-(5/5)*((LEFT(E44,1)*60+RIGHT(E44,2))-200),0)))))),IF(ISBLANK(E44),0,IF(AND(C44="男",D44="引体向上"),IF(E44&gt;=19,120,IF(E44&gt;=11,120-(19-E44)*2.5,IF(E44&gt;=7,100-(11-E44)*5,IF(E44&gt;=1,80-(7-E44)*10,0)))),IF(D44="跳绳",IF(E44&gt;=224,120,IF(E44&gt;=164,120-(5/15)*(224-E44),IF(4&lt;=E44,100-(164-E44)*(5/8),0))),IF(OR(D44="仰卧起坐",D44="仰卧"),IF(E44&gt;=60,120,IF(E44&gt;=40,120-(60-E44),IF(E44&gt;=2,100-(40-E44)*2.5,0))),IF(AND(D44="篮球",C44="男"),IF(E44&lt;=0,0,IF(E44&lt;=14,120,IF(E44&lt;=24,120-(E44-14)*2,IF(E44&lt;=64,100-(E44-24)*2.5,0)))),IF(AND(D44="篮球",C44="女"),IF(E44&lt;=0,0,IF(E44&lt;=18,120,IF(E44&lt;=28,120-(E44-18)*2,IF(E44&lt;=68,100-(E44-28)*2.5,0)))),IF(AND(D44="实心球",C44="男"),IF(E44&gt;=12.6,120,IF(E44&gt;=9.4,120-(12.6-E44)*6.25,IF(5.4&lt;=E44,100-(9.4-E44)*25,0))),IF(AND(D44="实心球",C44="女"),IF(E44&gt;9.6,120,IF(6.4&lt;=E44,120-(9.6-E44)*6.25,IF(E44&gt;=3.4,100-(6.4-E44)*(5/0.15),0))),IF(AND(C44="男",D44="立定跳远"),IF(E44&gt;=2.75,120,IF(E44&gt;2.35,120-(2.75-E44)*50,IF(E44&gt;1.75,100-(2.35-E44)*(5/0.03),0))),IF(AND(C44="女",D44="立定跳远"),IF(E44&gt;=2.27,120,IF(E44&gt;=1.87,120-(2.27-E44)*50,IF(E44&gt;=1.27,100-(1.87-E44)*(5/0.03),0))),IF(C44="男",“男生”,女生))))))))))))</f>
        <v>0</v>
      </c>
      <c r="G44" s="30"/>
      <c r="H44" s="42"/>
      <c r="I44" s="44">
        <f>IF(ISNUMBER(G44),IF(ISBLANK(H44),0,IF(ISNUMBER(H44),IF(C44="男",IF(H44&lt;24.8,120,IF(H44&lt;=28,120-(H44-24.8)*6.25,IF(H44&lt;=40,100-(5/0.6)*(H44-28),0))),IF(H44&lt;30.4,120,IF(H44&lt;=33.6,120-(H44-30.4)*6.25,IF(H44&lt;45.6,100-(5/0.6)*(H44-33.6),0)))),IF(C44="男",IF((LEFT(H44,1)*60+RIGHT(H44,2))&lt;187,120,IF((LEFT(H44,1)*60+RIGHT(H44,2))&lt;=215,120-((LEFT(H44,1)*60+RIGHT(H44,2))-187)*(5/7),IF((LEFT(H44,1)*60+RIGHT(H44,2))&lt;=315,100-(5/5)*((LEFT(H44,1)*60+RIGHT(H44,2))-215),0))),IF((LEFT(H44,1)*60+RIGHT(H44,2))&lt;172,120,IF((LEFT(H44,1)*60+RIGHT(H44,2))&lt;=200,120-((LEFT(H44,1)*60+RIGHT(H44,2))-172)*(5/7),IF((LEFT(H44,1)*60+RIGHT(H44,2))&lt;300,100-(5/5)*((LEFT(H44,1)*60+RIGHT(H44,2))-200),0)))))),IF(ISBLANK(H44),0,IF(AND(C44="男",G44="引体向上"),IF(H44&gt;=19,120,IF(H44&gt;=11,120-(19-H44)*2.5,IF(H44&gt;=7,100-(11-H44)*5,IF(H44&gt;=1,80-(7-H44)*10,0)))),IF(G44="跳绳",IF(H44&gt;=224,120,IF(H44&gt;=164,120-(5/15)*(224-H44),IF(4&lt;=H44,100-(164-H44)*(5/8),0))),IF(OR(G44="仰卧起坐",G44="仰卧"),IF(H44&gt;=60,120,IF(H44&gt;=40,120-(60-H44),IF(H44&gt;=2,100-(40-H44)*2.5,0))),IF(AND(G44="篮球",C44="男"),IF(H44&lt;=0,0,IF(H44&lt;=14,120,IF(H44&lt;=24,120-(H44-14)*2,IF(H44&lt;=64,100-(H44-24)*2.5,0)))),IF(AND(G44="篮球",C44="女"),IF(H44&lt;=0,0,IF(H44&lt;=18,120,IF(H44&lt;=28,120-(H44-18)*2,IF(H44&lt;=68,100-(H44-28)*2.5,0)))),IF(AND(G44="实心球",C44="男"),IF(H44&gt;=12.6,120,IF(H44&gt;=9.4,120-(12.6-H44)*6.25,IF(5.4&lt;=H44,100-(9.4-H44)*25,0))),IF(AND(G44="实心球",C44="女"),IF(H44&gt;9.6,120,IF(6.4&lt;=H44,120-(9.6-H44)*6.25,IF(H44&gt;=3.4,100-(6.4-H44)*(5/0.15),0))),IF(AND(C44="男",G44="立定跳远"),IF(H44&gt;=2.75,120,IF(H44&gt;2.35,120-(2.75-H44)*50,IF(H44&gt;1.75,100-(2.35-H44)*(5/0.03),0))),IF(AND(C44="女",G44="立定跳远"),IF(H44&gt;=2.27,120,IF(H44&gt;=1.87,120-(2.27-H44)*50,IF(H44&gt;=1.27,100-(1.87-H44)*(5/0.03),0))),IF(C44="男",“男生”,女生))))))))))))</f>
        <v>0</v>
      </c>
      <c r="J44" s="38">
        <f t="shared" si="1"/>
        <v>0</v>
      </c>
    </row>
    <row r="45" spans="1:10">
      <c r="A45" s="30">
        <v>43</v>
      </c>
      <c r="B45" s="30"/>
      <c r="C45" s="37"/>
      <c r="D45" s="37"/>
      <c r="E45" s="41"/>
      <c r="F45" s="39">
        <f>IF(ISNUMBER(D45),IF(ISBLANK(E45),0,IF(ISNUMBER(E45),IF(C45="男",IF(E45&lt;24.8,120,IF(E45&lt;=28,120-(E45-24.8)*6.25,IF(E45&lt;=40,100-(5/0.6)*(E45-28),0))),IF(E45&lt;30.4,120,IF(E45&lt;=33.6,120-(E45-30.4)*6.25,IF(E45&lt;45.6,100-(5/0.6)*(E45-33.6),0)))),IF(C45="男",IF((LEFT(E45,1)*60+RIGHT(E45,2))&lt;187,120,IF((LEFT(E45,1)*60+RIGHT(E45,2))&lt;=215,120-((LEFT(E45,1)*60+RIGHT(E45,2))-187)*(5/7),IF((LEFT(E45,1)*60+RIGHT(E45,2))&lt;=315,100-(5/5)*((LEFT(E45,1)*60+RIGHT(E45,2))-215),0))),IF((LEFT(E45,1)*60+RIGHT(E45,2))&lt;172,120,IF((LEFT(E45,1)*60+RIGHT(E45,2))&lt;=200,120-((LEFT(E45,1)*60+RIGHT(E45,2))-172)*(5/7),IF((LEFT(E45,1)*60+RIGHT(E45,2))&lt;300,100-(5/5)*((LEFT(E45,1)*60+RIGHT(E45,2))-200),0)))))),IF(ISBLANK(E45),0,IF(AND(C45="男",D45="引体向上"),IF(E45&gt;=19,120,IF(E45&gt;=11,120-(19-E45)*2.5,IF(E45&gt;=7,100-(11-E45)*5,IF(E45&gt;=1,80-(7-E45)*10,0)))),IF(D45="跳绳",IF(E45&gt;=224,120,IF(E45&gt;=164,120-(5/15)*(224-E45),IF(4&lt;=E45,100-(164-E45)*(5/8),0))),IF(OR(D45="仰卧起坐",D45="仰卧"),IF(E45&gt;=60,120,IF(E45&gt;=40,120-(60-E45),IF(E45&gt;=2,100-(40-E45)*2.5,0))),IF(AND(D45="篮球",C45="男"),IF(E45&lt;=0,0,IF(E45&lt;=14,120,IF(E45&lt;=24,120-(E45-14)*2,IF(E45&lt;=64,100-(E45-24)*2.5,0)))),IF(AND(D45="篮球",C45="女"),IF(E45&lt;=0,0,IF(E45&lt;=18,120,IF(E45&lt;=28,120-(E45-18)*2,IF(E45&lt;=68,100-(E45-28)*2.5,0)))),IF(AND(D45="实心球",C45="男"),IF(E45&gt;=12.6,120,IF(E45&gt;=9.4,120-(12.6-E45)*6.25,IF(5.4&lt;=E45,100-(9.4-E45)*25,0))),IF(AND(D45="实心球",C45="女"),IF(E45&gt;9.6,120,IF(6.4&lt;=E45,120-(9.6-E45)*6.25,IF(E45&gt;=3.4,100-(6.4-E45)*(5/0.15),0))),IF(AND(C45="男",D45="立定跳远"),IF(E45&gt;=2.75,120,IF(E45&gt;2.35,120-(2.75-E45)*50,IF(E45&gt;1.75,100-(2.35-E45)*(5/0.03),0))),IF(AND(C45="女",D45="立定跳远"),IF(E45&gt;=2.27,120,IF(E45&gt;=1.87,120-(2.27-E45)*50,IF(E45&gt;=1.27,100-(1.87-E45)*(5/0.03),0))),IF(C45="男",“男生”,女生))))))))))))</f>
        <v>0</v>
      </c>
      <c r="G45" s="30"/>
      <c r="H45" s="42"/>
      <c r="I45" s="44">
        <f>IF(ISNUMBER(G45),IF(ISBLANK(H45),0,IF(ISNUMBER(H45),IF(C45="男",IF(H45&lt;24.8,120,IF(H45&lt;=28,120-(H45-24.8)*6.25,IF(H45&lt;=40,100-(5/0.6)*(H45-28),0))),IF(H45&lt;30.4,120,IF(H45&lt;=33.6,120-(H45-30.4)*6.25,IF(H45&lt;45.6,100-(5/0.6)*(H45-33.6),0)))),IF(C45="男",IF((LEFT(H45,1)*60+RIGHT(H45,2))&lt;187,120,IF((LEFT(H45,1)*60+RIGHT(H45,2))&lt;=215,120-((LEFT(H45,1)*60+RIGHT(H45,2))-187)*(5/7),IF((LEFT(H45,1)*60+RIGHT(H45,2))&lt;=315,100-(5/5)*((LEFT(H45,1)*60+RIGHT(H45,2))-215),0))),IF((LEFT(H45,1)*60+RIGHT(H45,2))&lt;172,120,IF((LEFT(H45,1)*60+RIGHT(H45,2))&lt;=200,120-((LEFT(H45,1)*60+RIGHT(H45,2))-172)*(5/7),IF((LEFT(H45,1)*60+RIGHT(H45,2))&lt;300,100-(5/5)*((LEFT(H45,1)*60+RIGHT(H45,2))-200),0)))))),IF(ISBLANK(H45),0,IF(AND(C45="男",G45="引体向上"),IF(H45&gt;=19,120,IF(H45&gt;=11,120-(19-H45)*2.5,IF(H45&gt;=7,100-(11-H45)*5,IF(H45&gt;=1,80-(7-H45)*10,0)))),IF(G45="跳绳",IF(H45&gt;=224,120,IF(H45&gt;=164,120-(5/15)*(224-H45),IF(4&lt;=H45,100-(164-H45)*(5/8),0))),IF(OR(G45="仰卧起坐",G45="仰卧"),IF(H45&gt;=60,120,IF(H45&gt;=40,120-(60-H45),IF(H45&gt;=2,100-(40-H45)*2.5,0))),IF(AND(G45="篮球",C45="男"),IF(H45&lt;=0,0,IF(H45&lt;=14,120,IF(H45&lt;=24,120-(H45-14)*2,IF(H45&lt;=64,100-(H45-24)*2.5,0)))),IF(AND(G45="篮球",C45="女"),IF(H45&lt;=0,0,IF(H45&lt;=18,120,IF(H45&lt;=28,120-(H45-18)*2,IF(H45&lt;=68,100-(H45-28)*2.5,0)))),IF(AND(G45="实心球",C45="男"),IF(H45&gt;=12.6,120,IF(H45&gt;=9.4,120-(12.6-H45)*6.25,IF(5.4&lt;=H45,100-(9.4-H45)*25,0))),IF(AND(G45="实心球",C45="女"),IF(H45&gt;9.6,120,IF(6.4&lt;=H45,120-(9.6-H45)*6.25,IF(H45&gt;=3.4,100-(6.4-H45)*(5/0.15),0))),IF(AND(C45="男",G45="立定跳远"),IF(H45&gt;=2.75,120,IF(H45&gt;2.35,120-(2.75-H45)*50,IF(H45&gt;1.75,100-(2.35-H45)*(5/0.03),0))),IF(AND(C45="女",G45="立定跳远"),IF(H45&gt;=2.27,120,IF(H45&gt;=1.87,120-(2.27-H45)*50,IF(H45&gt;=1.27,100-(1.87-H45)*(5/0.03),0))),IF(C45="男",“男生”,女生))))))))))))</f>
        <v>0</v>
      </c>
      <c r="J45" s="38">
        <f t="shared" si="1"/>
        <v>0</v>
      </c>
    </row>
    <row r="46" spans="1:10">
      <c r="A46" s="30">
        <v>44</v>
      </c>
      <c r="B46" s="30"/>
      <c r="C46" s="37"/>
      <c r="D46" s="37"/>
      <c r="E46" s="41"/>
      <c r="F46" s="39">
        <f>IF(ISNUMBER(D46),IF(ISBLANK(E46),0,IF(ISNUMBER(E46),IF(C46="男",IF(E46&lt;24.8,120,IF(E46&lt;=28,120-(E46-24.8)*6.25,IF(E46&lt;=40,100-(5/0.6)*(E46-28),0))),IF(E46&lt;30.4,120,IF(E46&lt;=33.6,120-(E46-30.4)*6.25,IF(E46&lt;45.6,100-(5/0.6)*(E46-33.6),0)))),IF(C46="男",IF((LEFT(E46,1)*60+RIGHT(E46,2))&lt;187,120,IF((LEFT(E46,1)*60+RIGHT(E46,2))&lt;=215,120-((LEFT(E46,1)*60+RIGHT(E46,2))-187)*(5/7),IF((LEFT(E46,1)*60+RIGHT(E46,2))&lt;=315,100-(5/5)*((LEFT(E46,1)*60+RIGHT(E46,2))-215),0))),IF((LEFT(E46,1)*60+RIGHT(E46,2))&lt;172,120,IF((LEFT(E46,1)*60+RIGHT(E46,2))&lt;=200,120-((LEFT(E46,1)*60+RIGHT(E46,2))-172)*(5/7),IF((LEFT(E46,1)*60+RIGHT(E46,2))&lt;300,100-(5/5)*((LEFT(E46,1)*60+RIGHT(E46,2))-200),0)))))),IF(ISBLANK(E46),0,IF(AND(C46="男",D46="引体向上"),IF(E46&gt;=19,120,IF(E46&gt;=11,120-(19-E46)*2.5,IF(E46&gt;=7,100-(11-E46)*5,IF(E46&gt;=1,80-(7-E46)*10,0)))),IF(D46="跳绳",IF(E46&gt;=224,120,IF(E46&gt;=164,120-(5/15)*(224-E46),IF(4&lt;=E46,100-(164-E46)*(5/8),0))),IF(OR(D46="仰卧起坐",D46="仰卧"),IF(E46&gt;=60,120,IF(E46&gt;=40,120-(60-E46),IF(E46&gt;=2,100-(40-E46)*2.5,0))),IF(AND(D46="篮球",C46="男"),IF(E46&lt;=0,0,IF(E46&lt;=14,120,IF(E46&lt;=24,120-(E46-14)*2,IF(E46&lt;=64,100-(E46-24)*2.5,0)))),IF(AND(D46="篮球",C46="女"),IF(E46&lt;=0,0,IF(E46&lt;=18,120,IF(E46&lt;=28,120-(E46-18)*2,IF(E46&lt;=68,100-(E46-28)*2.5,0)))),IF(AND(D46="实心球",C46="男"),IF(E46&gt;=12.6,120,IF(E46&gt;=9.4,120-(12.6-E46)*6.25,IF(5.4&lt;=E46,100-(9.4-E46)*25,0))),IF(AND(D46="实心球",C46="女"),IF(E46&gt;9.6,120,IF(6.4&lt;=E46,120-(9.6-E46)*6.25,IF(E46&gt;=3.4,100-(6.4-E46)*(5/0.15),0))),IF(AND(C46="男",D46="立定跳远"),IF(E46&gt;=2.75,120,IF(E46&gt;2.35,120-(2.75-E46)*50,IF(E46&gt;1.75,100-(2.35-E46)*(5/0.03),0))),IF(AND(C46="女",D46="立定跳远"),IF(E46&gt;=2.27,120,IF(E46&gt;=1.87,120-(2.27-E46)*50,IF(E46&gt;=1.27,100-(1.87-E46)*(5/0.03),0))),IF(C46="男",“男生”,女生))))))))))))</f>
        <v>0</v>
      </c>
      <c r="G46" s="30"/>
      <c r="H46" s="42"/>
      <c r="I46" s="44">
        <f>IF(ISNUMBER(G46),IF(ISBLANK(H46),0,IF(ISNUMBER(H46),IF(C46="男",IF(H46&lt;24.8,120,IF(H46&lt;=28,120-(H46-24.8)*6.25,IF(H46&lt;=40,100-(5/0.6)*(H46-28),0))),IF(H46&lt;30.4,120,IF(H46&lt;=33.6,120-(H46-30.4)*6.25,IF(H46&lt;45.6,100-(5/0.6)*(H46-33.6),0)))),IF(C46="男",IF((LEFT(H46,1)*60+RIGHT(H46,2))&lt;187,120,IF((LEFT(H46,1)*60+RIGHT(H46,2))&lt;=215,120-((LEFT(H46,1)*60+RIGHT(H46,2))-187)*(5/7),IF((LEFT(H46,1)*60+RIGHT(H46,2))&lt;=315,100-(5/5)*((LEFT(H46,1)*60+RIGHT(H46,2))-215),0))),IF((LEFT(H46,1)*60+RIGHT(H46,2))&lt;172,120,IF((LEFT(H46,1)*60+RIGHT(H46,2))&lt;=200,120-((LEFT(H46,1)*60+RIGHT(H46,2))-172)*(5/7),IF((LEFT(H46,1)*60+RIGHT(H46,2))&lt;300,100-(5/5)*((LEFT(H46,1)*60+RIGHT(H46,2))-200),0)))))),IF(ISBLANK(H46),0,IF(AND(C46="男",G46="引体向上"),IF(H46&gt;=19,120,IF(H46&gt;=11,120-(19-H46)*2.5,IF(H46&gt;=7,100-(11-H46)*5,IF(H46&gt;=1,80-(7-H46)*10,0)))),IF(G46="跳绳",IF(H46&gt;=224,120,IF(H46&gt;=164,120-(5/15)*(224-H46),IF(4&lt;=H46,100-(164-H46)*(5/8),0))),IF(OR(G46="仰卧起坐",G46="仰卧"),IF(H46&gt;=60,120,IF(H46&gt;=40,120-(60-H46),IF(H46&gt;=2,100-(40-H46)*2.5,0))),IF(AND(G46="篮球",C46="男"),IF(H46&lt;=0,0,IF(H46&lt;=14,120,IF(H46&lt;=24,120-(H46-14)*2,IF(H46&lt;=64,100-(H46-24)*2.5,0)))),IF(AND(G46="篮球",C46="女"),IF(H46&lt;=0,0,IF(H46&lt;=18,120,IF(H46&lt;=28,120-(H46-18)*2,IF(H46&lt;=68,100-(H46-28)*2.5,0)))),IF(AND(G46="实心球",C46="男"),IF(H46&gt;=12.6,120,IF(H46&gt;=9.4,120-(12.6-H46)*6.25,IF(5.4&lt;=H46,100-(9.4-H46)*25,0))),IF(AND(G46="实心球",C46="女"),IF(H46&gt;9.6,120,IF(6.4&lt;=H46,120-(9.6-H46)*6.25,IF(H46&gt;=3.4,100-(6.4-H46)*(5/0.15),0))),IF(AND(C46="男",G46="立定跳远"),IF(H46&gt;=2.75,120,IF(H46&gt;2.35,120-(2.75-H46)*50,IF(H46&gt;1.75,100-(2.35-H46)*(5/0.03),0))),IF(AND(C46="女",G46="立定跳远"),IF(H46&gt;=2.27,120,IF(H46&gt;=1.87,120-(2.27-H46)*50,IF(H46&gt;=1.27,100-(1.87-H46)*(5/0.03),0))),IF(C46="男",“男生”,女生))))))))))))</f>
        <v>0</v>
      </c>
      <c r="J46" s="38">
        <f t="shared" si="1"/>
        <v>0</v>
      </c>
    </row>
    <row r="47" spans="1:10">
      <c r="A47" s="30">
        <v>45</v>
      </c>
      <c r="B47" s="30"/>
      <c r="C47" s="37"/>
      <c r="D47" s="37"/>
      <c r="E47" s="41"/>
      <c r="F47" s="39">
        <f>IF(ISNUMBER(D47),IF(ISBLANK(E47),0,IF(ISNUMBER(E47),IF(C47="男",IF(E47&lt;24.8,120,IF(E47&lt;=28,120-(E47-24.8)*6.25,IF(E47&lt;=40,100-(5/0.6)*(E47-28),0))),IF(E47&lt;30.4,120,IF(E47&lt;=33.6,120-(E47-30.4)*6.25,IF(E47&lt;45.6,100-(5/0.6)*(E47-33.6),0)))),IF(C47="男",IF((LEFT(E47,1)*60+RIGHT(E47,2))&lt;187,120,IF((LEFT(E47,1)*60+RIGHT(E47,2))&lt;=215,120-((LEFT(E47,1)*60+RIGHT(E47,2))-187)*(5/7),IF((LEFT(E47,1)*60+RIGHT(E47,2))&lt;=315,100-(5/5)*((LEFT(E47,1)*60+RIGHT(E47,2))-215),0))),IF((LEFT(E47,1)*60+RIGHT(E47,2))&lt;172,120,IF((LEFT(E47,1)*60+RIGHT(E47,2))&lt;=200,120-((LEFT(E47,1)*60+RIGHT(E47,2))-172)*(5/7),IF((LEFT(E47,1)*60+RIGHT(E47,2))&lt;300,100-(5/5)*((LEFT(E47,1)*60+RIGHT(E47,2))-200),0)))))),IF(ISBLANK(E47),0,IF(AND(C47="男",D47="引体向上"),IF(E47&gt;=19,120,IF(E47&gt;=11,120-(19-E47)*2.5,IF(E47&gt;=7,100-(11-E47)*5,IF(E47&gt;=1,80-(7-E47)*10,0)))),IF(D47="跳绳",IF(E47&gt;=224,120,IF(E47&gt;=164,120-(5/15)*(224-E47),IF(4&lt;=E47,100-(164-E47)*(5/8),0))),IF(OR(D47="仰卧起坐",D47="仰卧"),IF(E47&gt;=60,120,IF(E47&gt;=40,120-(60-E47),IF(E47&gt;=2,100-(40-E47)*2.5,0))),IF(AND(D47="篮球",C47="男"),IF(E47&lt;=0,0,IF(E47&lt;=14,120,IF(E47&lt;=24,120-(E47-14)*2,IF(E47&lt;=64,100-(E47-24)*2.5,0)))),IF(AND(D47="篮球",C47="女"),IF(E47&lt;=0,0,IF(E47&lt;=18,120,IF(E47&lt;=28,120-(E47-18)*2,IF(E47&lt;=68,100-(E47-28)*2.5,0)))),IF(AND(D47="实心球",C47="男"),IF(E47&gt;=12.6,120,IF(E47&gt;=9.4,120-(12.6-E47)*6.25,IF(5.4&lt;=E47,100-(9.4-E47)*25,0))),IF(AND(D47="实心球",C47="女"),IF(E47&gt;9.6,120,IF(6.4&lt;=E47,120-(9.6-E47)*6.25,IF(E47&gt;=3.4,100-(6.4-E47)*(5/0.15),0))),IF(AND(C47="男",D47="立定跳远"),IF(E47&gt;=2.75,120,IF(E47&gt;2.35,120-(2.75-E47)*50,IF(E47&gt;1.75,100-(2.35-E47)*(5/0.03),0))),IF(AND(C47="女",D47="立定跳远"),IF(E47&gt;=2.27,120,IF(E47&gt;=1.87,120-(2.27-E47)*50,IF(E47&gt;=1.27,100-(1.87-E47)*(5/0.03),0))),IF(C47="男",“男生”,女生))))))))))))</f>
        <v>0</v>
      </c>
      <c r="G47" s="30"/>
      <c r="H47" s="42"/>
      <c r="I47" s="44">
        <f>IF(ISNUMBER(G47),IF(ISBLANK(H47),0,IF(ISNUMBER(H47),IF(C47="男",IF(H47&lt;24.8,120,IF(H47&lt;=28,120-(H47-24.8)*6.25,IF(H47&lt;=40,100-(5/0.6)*(H47-28),0))),IF(H47&lt;30.4,120,IF(H47&lt;=33.6,120-(H47-30.4)*6.25,IF(H47&lt;45.6,100-(5/0.6)*(H47-33.6),0)))),IF(C47="男",IF((LEFT(H47,1)*60+RIGHT(H47,2))&lt;187,120,IF((LEFT(H47,1)*60+RIGHT(H47,2))&lt;=215,120-((LEFT(H47,1)*60+RIGHT(H47,2))-187)*(5/7),IF((LEFT(H47,1)*60+RIGHT(H47,2))&lt;=315,100-(5/5)*((LEFT(H47,1)*60+RIGHT(H47,2))-215),0))),IF((LEFT(H47,1)*60+RIGHT(H47,2))&lt;172,120,IF((LEFT(H47,1)*60+RIGHT(H47,2))&lt;=200,120-((LEFT(H47,1)*60+RIGHT(H47,2))-172)*(5/7),IF((LEFT(H47,1)*60+RIGHT(H47,2))&lt;300,100-(5/5)*((LEFT(H47,1)*60+RIGHT(H47,2))-200),0)))))),IF(ISBLANK(H47),0,IF(AND(C47="男",G47="引体向上"),IF(H47&gt;=19,120,IF(H47&gt;=11,120-(19-H47)*2.5,IF(H47&gt;=7,100-(11-H47)*5,IF(H47&gt;=1,80-(7-H47)*10,0)))),IF(G47="跳绳",IF(H47&gt;=224,120,IF(H47&gt;=164,120-(5/15)*(224-H47),IF(4&lt;=H47,100-(164-H47)*(5/8),0))),IF(OR(G47="仰卧起坐",G47="仰卧"),IF(H47&gt;=60,120,IF(H47&gt;=40,120-(60-H47),IF(H47&gt;=2,100-(40-H47)*2.5,0))),IF(AND(G47="篮球",C47="男"),IF(H47&lt;=0,0,IF(H47&lt;=14,120,IF(H47&lt;=24,120-(H47-14)*2,IF(H47&lt;=64,100-(H47-24)*2.5,0)))),IF(AND(G47="篮球",C47="女"),IF(H47&lt;=0,0,IF(H47&lt;=18,120,IF(H47&lt;=28,120-(H47-18)*2,IF(H47&lt;=68,100-(H47-28)*2.5,0)))),IF(AND(G47="实心球",C47="男"),IF(H47&gt;=12.6,120,IF(H47&gt;=9.4,120-(12.6-H47)*6.25,IF(5.4&lt;=H47,100-(9.4-H47)*25,0))),IF(AND(G47="实心球",C47="女"),IF(H47&gt;9.6,120,IF(6.4&lt;=H47,120-(9.6-H47)*6.25,IF(H47&gt;=3.4,100-(6.4-H47)*(5/0.15),0))),IF(AND(C47="男",G47="立定跳远"),IF(H47&gt;=2.75,120,IF(H47&gt;2.35,120-(2.75-H47)*50,IF(H47&gt;1.75,100-(2.35-H47)*(5/0.03),0))),IF(AND(C47="女",G47="立定跳远"),IF(H47&gt;=2.27,120,IF(H47&gt;=1.87,120-(2.27-H47)*50,IF(H47&gt;=1.27,100-(1.87-H47)*(5/0.03),0))),IF(C47="男",“男生”,女生))))))))))))</f>
        <v>0</v>
      </c>
      <c r="J47" s="38">
        <f t="shared" si="1"/>
        <v>0</v>
      </c>
    </row>
    <row r="48" spans="1:10">
      <c r="A48" s="30">
        <v>46</v>
      </c>
      <c r="B48" s="30"/>
      <c r="C48" s="37"/>
      <c r="D48" s="37"/>
      <c r="E48" s="41"/>
      <c r="F48" s="39">
        <f>IF(ISNUMBER(D48),IF(ISBLANK(E48),0,IF(ISNUMBER(E48),IF(C48="男",IF(E48&lt;24.8,120,IF(E48&lt;=28,120-(E48-24.8)*6.25,IF(E48&lt;=40,100-(5/0.6)*(E48-28),0))),IF(E48&lt;30.4,120,IF(E48&lt;=33.6,120-(E48-30.4)*6.25,IF(E48&lt;45.6,100-(5/0.6)*(E48-33.6),0)))),IF(C48="男",IF((LEFT(E48,1)*60+RIGHT(E48,2))&lt;187,120,IF((LEFT(E48,1)*60+RIGHT(E48,2))&lt;=215,120-((LEFT(E48,1)*60+RIGHT(E48,2))-187)*(5/7),IF((LEFT(E48,1)*60+RIGHT(E48,2))&lt;=315,100-(5/5)*((LEFT(E48,1)*60+RIGHT(E48,2))-215),0))),IF((LEFT(E48,1)*60+RIGHT(E48,2))&lt;172,120,IF((LEFT(E48,1)*60+RIGHT(E48,2))&lt;=200,120-((LEFT(E48,1)*60+RIGHT(E48,2))-172)*(5/7),IF((LEFT(E48,1)*60+RIGHT(E48,2))&lt;300,100-(5/5)*((LEFT(E48,1)*60+RIGHT(E48,2))-200),0)))))),IF(ISBLANK(E48),0,IF(AND(C48="男",D48="引体向上"),IF(E48&gt;=19,120,IF(E48&gt;=11,120-(19-E48)*2.5,IF(E48&gt;=7,100-(11-E48)*5,IF(E48&gt;=1,80-(7-E48)*10,0)))),IF(D48="跳绳",IF(E48&gt;=224,120,IF(E48&gt;=164,120-(5/15)*(224-E48),IF(4&lt;=E48,100-(164-E48)*(5/8),0))),IF(OR(D48="仰卧起坐",D48="仰卧"),IF(E48&gt;=60,120,IF(E48&gt;=40,120-(60-E48),IF(E48&gt;=2,100-(40-E48)*2.5,0))),IF(AND(D48="篮球",C48="男"),IF(E48&lt;=0,0,IF(E48&lt;=14,120,IF(E48&lt;=24,120-(E48-14)*2,IF(E48&lt;=64,100-(E48-24)*2.5,0)))),IF(AND(D48="篮球",C48="女"),IF(E48&lt;=0,0,IF(E48&lt;=18,120,IF(E48&lt;=28,120-(E48-18)*2,IF(E48&lt;=68,100-(E48-28)*2.5,0)))),IF(AND(D48="实心球",C48="男"),IF(E48&gt;=12.6,120,IF(E48&gt;=9.4,120-(12.6-E48)*6.25,IF(5.4&lt;=E48,100-(9.4-E48)*25,0))),IF(AND(D48="实心球",C48="女"),IF(E48&gt;9.6,120,IF(6.4&lt;=E48,120-(9.6-E48)*6.25,IF(E48&gt;=3.4,100-(6.4-E48)*(5/0.15),0))),IF(AND(C48="男",D48="立定跳远"),IF(E48&gt;=2.75,120,IF(E48&gt;2.35,120-(2.75-E48)*50,IF(E48&gt;1.75,100-(2.35-E48)*(5/0.03),0))),IF(AND(C48="女",D48="立定跳远"),IF(E48&gt;=2.27,120,IF(E48&gt;=1.87,120-(2.27-E48)*50,IF(E48&gt;=1.27,100-(1.87-E48)*(5/0.03),0))),IF(C48="男",“男生”,女生))))))))))))</f>
        <v>0</v>
      </c>
      <c r="G48" s="30"/>
      <c r="H48" s="42"/>
      <c r="I48" s="44">
        <f>IF(ISNUMBER(G48),IF(ISBLANK(H48),0,IF(ISNUMBER(H48),IF(C48="男",IF(H48&lt;24.8,120,IF(H48&lt;=28,120-(H48-24.8)*6.25,IF(H48&lt;=40,100-(5/0.6)*(H48-28),0))),IF(H48&lt;30.4,120,IF(H48&lt;=33.6,120-(H48-30.4)*6.25,IF(H48&lt;45.6,100-(5/0.6)*(H48-33.6),0)))),IF(C48="男",IF((LEFT(H48,1)*60+RIGHT(H48,2))&lt;187,120,IF((LEFT(H48,1)*60+RIGHT(H48,2))&lt;=215,120-((LEFT(H48,1)*60+RIGHT(H48,2))-187)*(5/7),IF((LEFT(H48,1)*60+RIGHT(H48,2))&lt;=315,100-(5/5)*((LEFT(H48,1)*60+RIGHT(H48,2))-215),0))),IF((LEFT(H48,1)*60+RIGHT(H48,2))&lt;172,120,IF((LEFT(H48,1)*60+RIGHT(H48,2))&lt;=200,120-((LEFT(H48,1)*60+RIGHT(H48,2))-172)*(5/7),IF((LEFT(H48,1)*60+RIGHT(H48,2))&lt;300,100-(5/5)*((LEFT(H48,1)*60+RIGHT(H48,2))-200),0)))))),IF(ISBLANK(H48),0,IF(AND(C48="男",G48="引体向上"),IF(H48&gt;=19,120,IF(H48&gt;=11,120-(19-H48)*2.5,IF(H48&gt;=7,100-(11-H48)*5,IF(H48&gt;=1,80-(7-H48)*10,0)))),IF(G48="跳绳",IF(H48&gt;=224,120,IF(H48&gt;=164,120-(5/15)*(224-H48),IF(4&lt;=H48,100-(164-H48)*(5/8),0))),IF(OR(G48="仰卧起坐",G48="仰卧"),IF(H48&gt;=60,120,IF(H48&gt;=40,120-(60-H48),IF(H48&gt;=2,100-(40-H48)*2.5,0))),IF(AND(G48="篮球",C48="男"),IF(H48&lt;=0,0,IF(H48&lt;=14,120,IF(H48&lt;=24,120-(H48-14)*2,IF(H48&lt;=64,100-(H48-24)*2.5,0)))),IF(AND(G48="篮球",C48="女"),IF(H48&lt;=0,0,IF(H48&lt;=18,120,IF(H48&lt;=28,120-(H48-18)*2,IF(H48&lt;=68,100-(H48-28)*2.5,0)))),IF(AND(G48="实心球",C48="男"),IF(H48&gt;=12.6,120,IF(H48&gt;=9.4,120-(12.6-H48)*6.25,IF(5.4&lt;=H48,100-(9.4-H48)*25,0))),IF(AND(G48="实心球",C48="女"),IF(H48&gt;9.6,120,IF(6.4&lt;=H48,120-(9.6-H48)*6.25,IF(H48&gt;=3.4,100-(6.4-H48)*(5/0.15),0))),IF(AND(C48="男",G48="立定跳远"),IF(H48&gt;=2.75,120,IF(H48&gt;2.35,120-(2.75-H48)*50,IF(H48&gt;1.75,100-(2.35-H48)*(5/0.03),0))),IF(AND(C48="女",G48="立定跳远"),IF(H48&gt;=2.27,120,IF(H48&gt;=1.87,120-(2.27-H48)*50,IF(H48&gt;=1.27,100-(1.87-H48)*(5/0.03),0))),IF(C48="男",“男生”,女生))))))))))))</f>
        <v>0</v>
      </c>
      <c r="J48" s="38">
        <f t="shared" si="1"/>
        <v>0</v>
      </c>
    </row>
    <row r="49" spans="1:10">
      <c r="A49" s="30">
        <v>47</v>
      </c>
      <c r="B49" s="30"/>
      <c r="C49" s="37"/>
      <c r="D49" s="37"/>
      <c r="E49" s="41"/>
      <c r="F49" s="39">
        <f>IF(ISNUMBER(D49),IF(ISBLANK(E49),0,IF(ISNUMBER(E49),IF(C49="男",IF(E49&lt;24.8,120,IF(E49&lt;=28,120-(E49-24.8)*6.25,IF(E49&lt;=40,100-(5/0.6)*(E49-28),0))),IF(E49&lt;30.4,120,IF(E49&lt;=33.6,120-(E49-30.4)*6.25,IF(E49&lt;45.6,100-(5/0.6)*(E49-33.6),0)))),IF(C49="男",IF((LEFT(E49,1)*60+RIGHT(E49,2))&lt;187,120,IF((LEFT(E49,1)*60+RIGHT(E49,2))&lt;=215,120-((LEFT(E49,1)*60+RIGHT(E49,2))-187)*(5/7),IF((LEFT(E49,1)*60+RIGHT(E49,2))&lt;=315,100-(5/5)*((LEFT(E49,1)*60+RIGHT(E49,2))-215),0))),IF((LEFT(E49,1)*60+RIGHT(E49,2))&lt;172,120,IF((LEFT(E49,1)*60+RIGHT(E49,2))&lt;=200,120-((LEFT(E49,1)*60+RIGHT(E49,2))-172)*(5/7),IF((LEFT(E49,1)*60+RIGHT(E49,2))&lt;300,100-(5/5)*((LEFT(E49,1)*60+RIGHT(E49,2))-200),0)))))),IF(ISBLANK(E49),0,IF(AND(C49="男",D49="引体向上"),IF(E49&gt;=19,120,IF(E49&gt;=11,120-(19-E49)*2.5,IF(E49&gt;=7,100-(11-E49)*5,IF(E49&gt;=1,80-(7-E49)*10,0)))),IF(D49="跳绳",IF(E49&gt;=224,120,IF(E49&gt;=164,120-(5/15)*(224-E49),IF(4&lt;=E49,100-(164-E49)*(5/8),0))),IF(OR(D49="仰卧起坐",D49="仰卧"),IF(E49&gt;=60,120,IF(E49&gt;=40,120-(60-E49),IF(E49&gt;=2,100-(40-E49)*2.5,0))),IF(AND(D49="篮球",C49="男"),IF(E49&lt;=0,0,IF(E49&lt;=14,120,IF(E49&lt;=24,120-(E49-14)*2,IF(E49&lt;=64,100-(E49-24)*2.5,0)))),IF(AND(D49="篮球",C49="女"),IF(E49&lt;=0,0,IF(E49&lt;=18,120,IF(E49&lt;=28,120-(E49-18)*2,IF(E49&lt;=68,100-(E49-28)*2.5,0)))),IF(AND(D49="实心球",C49="男"),IF(E49&gt;=12.6,120,IF(E49&gt;=9.4,120-(12.6-E49)*6.25,IF(5.4&lt;=E49,100-(9.4-E49)*25,0))),IF(AND(D49="实心球",C49="女"),IF(E49&gt;9.6,120,IF(6.4&lt;=E49,120-(9.6-E49)*6.25,IF(E49&gt;=3.4,100-(6.4-E49)*(5/0.15),0))),IF(AND(C49="男",D49="立定跳远"),IF(E49&gt;=2.75,120,IF(E49&gt;2.35,120-(2.75-E49)*50,IF(E49&gt;1.75,100-(2.35-E49)*(5/0.03),0))),IF(AND(C49="女",D49="立定跳远"),IF(E49&gt;=2.27,120,IF(E49&gt;=1.87,120-(2.27-E49)*50,IF(E49&gt;=1.27,100-(1.87-E49)*(5/0.03),0))),IF(C49="男",“男生”,女生))))))))))))</f>
        <v>0</v>
      </c>
      <c r="G49" s="30"/>
      <c r="H49" s="42"/>
      <c r="I49" s="44">
        <f>IF(ISNUMBER(G49),IF(ISBLANK(H49),0,IF(ISNUMBER(H49),IF(C49="男",IF(H49&lt;24.8,120,IF(H49&lt;=28,120-(H49-24.8)*6.25,IF(H49&lt;=40,100-(5/0.6)*(H49-28),0))),IF(H49&lt;30.4,120,IF(H49&lt;=33.6,120-(H49-30.4)*6.25,IF(H49&lt;45.6,100-(5/0.6)*(H49-33.6),0)))),IF(C49="男",IF((LEFT(H49,1)*60+RIGHT(H49,2))&lt;187,120,IF((LEFT(H49,1)*60+RIGHT(H49,2))&lt;=215,120-((LEFT(H49,1)*60+RIGHT(H49,2))-187)*(5/7),IF((LEFT(H49,1)*60+RIGHT(H49,2))&lt;=315,100-(5/5)*((LEFT(H49,1)*60+RIGHT(H49,2))-215),0))),IF((LEFT(H49,1)*60+RIGHT(H49,2))&lt;172,120,IF((LEFT(H49,1)*60+RIGHT(H49,2))&lt;=200,120-((LEFT(H49,1)*60+RIGHT(H49,2))-172)*(5/7),IF((LEFT(H49,1)*60+RIGHT(H49,2))&lt;300,100-(5/5)*((LEFT(H49,1)*60+RIGHT(H49,2))-200),0)))))),IF(ISBLANK(H49),0,IF(AND(C49="男",G49="引体向上"),IF(H49&gt;=19,120,IF(H49&gt;=11,120-(19-H49)*2.5,IF(H49&gt;=7,100-(11-H49)*5,IF(H49&gt;=1,80-(7-H49)*10,0)))),IF(G49="跳绳",IF(H49&gt;=224,120,IF(H49&gt;=164,120-(5/15)*(224-H49),IF(4&lt;=H49,100-(164-H49)*(5/8),0))),IF(OR(G49="仰卧起坐",G49="仰卧"),IF(H49&gt;=60,120,IF(H49&gt;=40,120-(60-H49),IF(H49&gt;=2,100-(40-H49)*2.5,0))),IF(AND(G49="篮球",C49="男"),IF(H49&lt;=0,0,IF(H49&lt;=14,120,IF(H49&lt;=24,120-(H49-14)*2,IF(H49&lt;=64,100-(H49-24)*2.5,0)))),IF(AND(G49="篮球",C49="女"),IF(H49&lt;=0,0,IF(H49&lt;=18,120,IF(H49&lt;=28,120-(H49-18)*2,IF(H49&lt;=68,100-(H49-28)*2.5,0)))),IF(AND(G49="实心球",C49="男"),IF(H49&gt;=12.6,120,IF(H49&gt;=9.4,120-(12.6-H49)*6.25,IF(5.4&lt;=H49,100-(9.4-H49)*25,0))),IF(AND(G49="实心球",C49="女"),IF(H49&gt;9.6,120,IF(6.4&lt;=H49,120-(9.6-H49)*6.25,IF(H49&gt;=3.4,100-(6.4-H49)*(5/0.15),0))),IF(AND(C49="男",G49="立定跳远"),IF(H49&gt;=2.75,120,IF(H49&gt;2.35,120-(2.75-H49)*50,IF(H49&gt;1.75,100-(2.35-H49)*(5/0.03),0))),IF(AND(C49="女",G49="立定跳远"),IF(H49&gt;=2.27,120,IF(H49&gt;=1.87,120-(2.27-H49)*50,IF(H49&gt;=1.27,100-(1.87-H49)*(5/0.03),0))),IF(C49="男",“男生”,女生))))))))))))</f>
        <v>0</v>
      </c>
      <c r="J49" s="38">
        <f t="shared" si="1"/>
        <v>0</v>
      </c>
    </row>
    <row r="50" spans="1:10">
      <c r="A50" s="30">
        <v>48</v>
      </c>
      <c r="B50" s="30"/>
      <c r="C50" s="37"/>
      <c r="D50" s="37"/>
      <c r="E50" s="41"/>
      <c r="F50" s="39">
        <f>IF(ISNUMBER(D50),IF(ISBLANK(E50),0,IF(ISNUMBER(E50),IF(C50="男",IF(E50&lt;24.8,120,IF(E50&lt;=28,120-(E50-24.8)*6.25,IF(E50&lt;=40,100-(5/0.6)*(E50-28),0))),IF(E50&lt;30.4,120,IF(E50&lt;=33.6,120-(E50-30.4)*6.25,IF(E50&lt;45.6,100-(5/0.6)*(E50-33.6),0)))),IF(C50="男",IF((LEFT(E50,1)*60+RIGHT(E50,2))&lt;187,120,IF((LEFT(E50,1)*60+RIGHT(E50,2))&lt;=215,120-((LEFT(E50,1)*60+RIGHT(E50,2))-187)*(5/7),IF((LEFT(E50,1)*60+RIGHT(E50,2))&lt;=315,100-(5/5)*((LEFT(E50,1)*60+RIGHT(E50,2))-215),0))),IF((LEFT(E50,1)*60+RIGHT(E50,2))&lt;172,120,IF((LEFT(E50,1)*60+RIGHT(E50,2))&lt;=200,120-((LEFT(E50,1)*60+RIGHT(E50,2))-172)*(5/7),IF((LEFT(E50,1)*60+RIGHT(E50,2))&lt;300,100-(5/5)*((LEFT(E50,1)*60+RIGHT(E50,2))-200),0)))))),IF(ISBLANK(E50),0,IF(AND(C50="男",D50="引体向上"),IF(E50&gt;=19,120,IF(E50&gt;=11,120-(19-E50)*2.5,IF(E50&gt;=7,100-(11-E50)*5,IF(E50&gt;=1,80-(7-E50)*10,0)))),IF(D50="跳绳",IF(E50&gt;=224,120,IF(E50&gt;=164,120-(5/15)*(224-E50),IF(4&lt;=E50,100-(164-E50)*(5/8),0))),IF(OR(D50="仰卧起坐",D50="仰卧"),IF(E50&gt;=60,120,IF(E50&gt;=40,120-(60-E50),IF(E50&gt;=2,100-(40-E50)*2.5,0))),IF(AND(D50="篮球",C50="男"),IF(E50&lt;=0,0,IF(E50&lt;=14,120,IF(E50&lt;=24,120-(E50-14)*2,IF(E50&lt;=64,100-(E50-24)*2.5,0)))),IF(AND(D50="篮球",C50="女"),IF(E50&lt;=0,0,IF(E50&lt;=18,120,IF(E50&lt;=28,120-(E50-18)*2,IF(E50&lt;=68,100-(E50-28)*2.5,0)))),IF(AND(D50="实心球",C50="男"),IF(E50&gt;=12.6,120,IF(E50&gt;=9.4,120-(12.6-E50)*6.25,IF(5.4&lt;=E50,100-(9.4-E50)*25,0))),IF(AND(D50="实心球",C50="女"),IF(E50&gt;9.6,120,IF(6.4&lt;=E50,120-(9.6-E50)*6.25,IF(E50&gt;=3.4,100-(6.4-E50)*(5/0.15),0))),IF(AND(C50="男",D50="立定跳远"),IF(E50&gt;=2.75,120,IF(E50&gt;2.35,120-(2.75-E50)*50,IF(E50&gt;1.75,100-(2.35-E50)*(5/0.03),0))),IF(AND(C50="女",D50="立定跳远"),IF(E50&gt;=2.27,120,IF(E50&gt;=1.87,120-(2.27-E50)*50,IF(E50&gt;=1.27,100-(1.87-E50)*(5/0.03),0))),IF(C50="男",“男生”,女生))))))))))))</f>
        <v>0</v>
      </c>
      <c r="G50" s="30"/>
      <c r="H50" s="42"/>
      <c r="I50" s="44">
        <f>IF(ISNUMBER(G50),IF(ISBLANK(H50),0,IF(ISNUMBER(H50),IF(C50="男",IF(H50&lt;24.8,120,IF(H50&lt;=28,120-(H50-24.8)*6.25,IF(H50&lt;=40,100-(5/0.6)*(H50-28),0))),IF(H50&lt;30.4,120,IF(H50&lt;=33.6,120-(H50-30.4)*6.25,IF(H50&lt;45.6,100-(5/0.6)*(H50-33.6),0)))),IF(C50="男",IF((LEFT(H50,1)*60+RIGHT(H50,2))&lt;187,120,IF((LEFT(H50,1)*60+RIGHT(H50,2))&lt;=215,120-((LEFT(H50,1)*60+RIGHT(H50,2))-187)*(5/7),IF((LEFT(H50,1)*60+RIGHT(H50,2))&lt;=315,100-(5/5)*((LEFT(H50,1)*60+RIGHT(H50,2))-215),0))),IF((LEFT(H50,1)*60+RIGHT(H50,2))&lt;172,120,IF((LEFT(H50,1)*60+RIGHT(H50,2))&lt;=200,120-((LEFT(H50,1)*60+RIGHT(H50,2))-172)*(5/7),IF((LEFT(H50,1)*60+RIGHT(H50,2))&lt;300,100-(5/5)*((LEFT(H50,1)*60+RIGHT(H50,2))-200),0)))))),IF(ISBLANK(H50),0,IF(AND(C50="男",G50="引体向上"),IF(H50&gt;=19,120,IF(H50&gt;=11,120-(19-H50)*2.5,IF(H50&gt;=7,100-(11-H50)*5,IF(H50&gt;=1,80-(7-H50)*10,0)))),IF(G50="跳绳",IF(H50&gt;=224,120,IF(H50&gt;=164,120-(5/15)*(224-H50),IF(4&lt;=H50,100-(164-H50)*(5/8),0))),IF(OR(G50="仰卧起坐",G50="仰卧"),IF(H50&gt;=60,120,IF(H50&gt;=40,120-(60-H50),IF(H50&gt;=2,100-(40-H50)*2.5,0))),IF(AND(G50="篮球",C50="男"),IF(H50&lt;=0,0,IF(H50&lt;=14,120,IF(H50&lt;=24,120-(H50-14)*2,IF(H50&lt;=64,100-(H50-24)*2.5,0)))),IF(AND(G50="篮球",C50="女"),IF(H50&lt;=0,0,IF(H50&lt;=18,120,IF(H50&lt;=28,120-(H50-18)*2,IF(H50&lt;=68,100-(H50-28)*2.5,0)))),IF(AND(G50="实心球",C50="男"),IF(H50&gt;=12.6,120,IF(H50&gt;=9.4,120-(12.6-H50)*6.25,IF(5.4&lt;=H50,100-(9.4-H50)*25,0))),IF(AND(G50="实心球",C50="女"),IF(H50&gt;9.6,120,IF(6.4&lt;=H50,120-(9.6-H50)*6.25,IF(H50&gt;=3.4,100-(6.4-H50)*(5/0.15),0))),IF(AND(C50="男",G50="立定跳远"),IF(H50&gt;=2.75,120,IF(H50&gt;2.35,120-(2.75-H50)*50,IF(H50&gt;1.75,100-(2.35-H50)*(5/0.03),0))),IF(AND(C50="女",G50="立定跳远"),IF(H50&gt;=2.27,120,IF(H50&gt;=1.87,120-(2.27-H50)*50,IF(H50&gt;=1.27,100-(1.87-H50)*(5/0.03),0))),IF(C50="男",“男生”,女生))))))))))))</f>
        <v>0</v>
      </c>
      <c r="J50" s="38">
        <f t="shared" si="1"/>
        <v>0</v>
      </c>
    </row>
    <row r="51" spans="1:10">
      <c r="A51" s="30">
        <v>49</v>
      </c>
      <c r="B51" s="30"/>
      <c r="C51" s="37"/>
      <c r="D51" s="37"/>
      <c r="E51" s="41"/>
      <c r="F51" s="39">
        <f>IF(ISNUMBER(D51),IF(ISBLANK(E51),0,IF(ISNUMBER(E51),IF(C51="男",IF(E51&lt;24.8,120,IF(E51&lt;=28,120-(E51-24.8)*6.25,IF(E51&lt;=40,100-(5/0.6)*(E51-28),0))),IF(E51&lt;30.4,120,IF(E51&lt;=33.6,120-(E51-30.4)*6.25,IF(E51&lt;45.6,100-(5/0.6)*(E51-33.6),0)))),IF(C51="男",IF((LEFT(E51,1)*60+RIGHT(E51,2))&lt;187,120,IF((LEFT(E51,1)*60+RIGHT(E51,2))&lt;=215,120-((LEFT(E51,1)*60+RIGHT(E51,2))-187)*(5/7),IF((LEFT(E51,1)*60+RIGHT(E51,2))&lt;=315,100-(5/5)*((LEFT(E51,1)*60+RIGHT(E51,2))-215),0))),IF((LEFT(E51,1)*60+RIGHT(E51,2))&lt;172,120,IF((LEFT(E51,1)*60+RIGHT(E51,2))&lt;=200,120-((LEFT(E51,1)*60+RIGHT(E51,2))-172)*(5/7),IF((LEFT(E51,1)*60+RIGHT(E51,2))&lt;300,100-(5/5)*((LEFT(E51,1)*60+RIGHT(E51,2))-200),0)))))),IF(ISBLANK(E51),0,IF(AND(C51="男",D51="引体向上"),IF(E51&gt;=19,120,IF(E51&gt;=11,120-(19-E51)*2.5,IF(E51&gt;=7,100-(11-E51)*5,IF(E51&gt;=1,80-(7-E51)*10,0)))),IF(D51="跳绳",IF(E51&gt;=224,120,IF(E51&gt;=164,120-(5/15)*(224-E51),IF(4&lt;=E51,100-(164-E51)*(5/8),0))),IF(OR(D51="仰卧起坐",D51="仰卧"),IF(E51&gt;=60,120,IF(E51&gt;=40,120-(60-E51),IF(E51&gt;=2,100-(40-E51)*2.5,0))),IF(AND(D51="篮球",C51="男"),IF(E51&lt;=0,0,IF(E51&lt;=14,120,IF(E51&lt;=24,120-(E51-14)*2,IF(E51&lt;=64,100-(E51-24)*2.5,0)))),IF(AND(D51="篮球",C51="女"),IF(E51&lt;=0,0,IF(E51&lt;=18,120,IF(E51&lt;=28,120-(E51-18)*2,IF(E51&lt;=68,100-(E51-28)*2.5,0)))),IF(AND(D51="实心球",C51="男"),IF(E51&gt;=12.6,120,IF(E51&gt;=9.4,120-(12.6-E51)*6.25,IF(5.4&lt;=E51,100-(9.4-E51)*25,0))),IF(AND(D51="实心球",C51="女"),IF(E51&gt;9.6,120,IF(6.4&lt;=E51,120-(9.6-E51)*6.25,IF(E51&gt;=3.4,100-(6.4-E51)*(5/0.15),0))),IF(AND(C51="男",D51="立定跳远"),IF(E51&gt;=2.75,120,IF(E51&gt;2.35,120-(2.75-E51)*50,IF(E51&gt;1.75,100-(2.35-E51)*(5/0.03),0))),IF(AND(C51="女",D51="立定跳远"),IF(E51&gt;=2.27,120,IF(E51&gt;=1.87,120-(2.27-E51)*50,IF(E51&gt;=1.27,100-(1.87-E51)*(5/0.03),0))),IF(C51="男",“男生”,女生))))))))))))</f>
        <v>0</v>
      </c>
      <c r="G51" s="30"/>
      <c r="H51" s="42"/>
      <c r="I51" s="44">
        <f>IF(ISNUMBER(G51),IF(ISBLANK(H51),0,IF(ISNUMBER(H51),IF(C51="男",IF(H51&lt;24.8,120,IF(H51&lt;=28,120-(H51-24.8)*6.25,IF(H51&lt;=40,100-(5/0.6)*(H51-28),0))),IF(H51&lt;30.4,120,IF(H51&lt;=33.6,120-(H51-30.4)*6.25,IF(H51&lt;45.6,100-(5/0.6)*(H51-33.6),0)))),IF(C51="男",IF((LEFT(H51,1)*60+RIGHT(H51,2))&lt;187,120,IF((LEFT(H51,1)*60+RIGHT(H51,2))&lt;=215,120-((LEFT(H51,1)*60+RIGHT(H51,2))-187)*(5/7),IF((LEFT(H51,1)*60+RIGHT(H51,2))&lt;=315,100-(5/5)*((LEFT(H51,1)*60+RIGHT(H51,2))-215),0))),IF((LEFT(H51,1)*60+RIGHT(H51,2))&lt;172,120,IF((LEFT(H51,1)*60+RIGHT(H51,2))&lt;=200,120-((LEFT(H51,1)*60+RIGHT(H51,2))-172)*(5/7),IF((LEFT(H51,1)*60+RIGHT(H51,2))&lt;300,100-(5/5)*((LEFT(H51,1)*60+RIGHT(H51,2))-200),0)))))),IF(ISBLANK(H51),0,IF(AND(C51="男",G51="引体向上"),IF(H51&gt;=19,120,IF(H51&gt;=11,120-(19-H51)*2.5,IF(H51&gt;=7,100-(11-H51)*5,IF(H51&gt;=1,80-(7-H51)*10,0)))),IF(G51="跳绳",IF(H51&gt;=224,120,IF(H51&gt;=164,120-(5/15)*(224-H51),IF(4&lt;=H51,100-(164-H51)*(5/8),0))),IF(OR(G51="仰卧起坐",G51="仰卧"),IF(H51&gt;=60,120,IF(H51&gt;=40,120-(60-H51),IF(H51&gt;=2,100-(40-H51)*2.5,0))),IF(AND(G51="篮球",C51="男"),IF(H51&lt;=0,0,IF(H51&lt;=14,120,IF(H51&lt;=24,120-(H51-14)*2,IF(H51&lt;=64,100-(H51-24)*2.5,0)))),IF(AND(G51="篮球",C51="女"),IF(H51&lt;=0,0,IF(H51&lt;=18,120,IF(H51&lt;=28,120-(H51-18)*2,IF(H51&lt;=68,100-(H51-28)*2.5,0)))),IF(AND(G51="实心球",C51="男"),IF(H51&gt;=12.6,120,IF(H51&gt;=9.4,120-(12.6-H51)*6.25,IF(5.4&lt;=H51,100-(9.4-H51)*25,0))),IF(AND(G51="实心球",C51="女"),IF(H51&gt;9.6,120,IF(6.4&lt;=H51,120-(9.6-H51)*6.25,IF(H51&gt;=3.4,100-(6.4-H51)*(5/0.15),0))),IF(AND(C51="男",G51="立定跳远"),IF(H51&gt;=2.75,120,IF(H51&gt;2.35,120-(2.75-H51)*50,IF(H51&gt;1.75,100-(2.35-H51)*(5/0.03),0))),IF(AND(C51="女",G51="立定跳远"),IF(H51&gt;=2.27,120,IF(H51&gt;=1.87,120-(2.27-H51)*50,IF(H51&gt;=1.27,100-(1.87-H51)*(5/0.03),0))),IF(C51="男",“男生”,女生))))))))))))</f>
        <v>0</v>
      </c>
      <c r="J51" s="38">
        <f t="shared" si="1"/>
        <v>0</v>
      </c>
    </row>
    <row r="52" spans="1:10">
      <c r="A52" s="30">
        <v>50</v>
      </c>
      <c r="B52" s="30"/>
      <c r="C52" s="37"/>
      <c r="D52" s="37"/>
      <c r="E52" s="41"/>
      <c r="F52" s="39">
        <f>IF(ISNUMBER(D52),IF(ISBLANK(E52),0,IF(ISNUMBER(E52),IF(C52="男",IF(E52&lt;24.8,120,IF(E52&lt;=28,120-(E52-24.8)*6.25,IF(E52&lt;=40,100-(5/0.6)*(E52-28),0))),IF(E52&lt;30.4,120,IF(E52&lt;=33.6,120-(E52-30.4)*6.25,IF(E52&lt;45.6,100-(5/0.6)*(E52-33.6),0)))),IF(C52="男",IF((LEFT(E52,1)*60+RIGHT(E52,2))&lt;187,120,IF((LEFT(E52,1)*60+RIGHT(E52,2))&lt;=215,120-((LEFT(E52,1)*60+RIGHT(E52,2))-187)*(5/7),IF((LEFT(E52,1)*60+RIGHT(E52,2))&lt;=315,100-(5/5)*((LEFT(E52,1)*60+RIGHT(E52,2))-215),0))),IF((LEFT(E52,1)*60+RIGHT(E52,2))&lt;172,120,IF((LEFT(E52,1)*60+RIGHT(E52,2))&lt;=200,120-((LEFT(E52,1)*60+RIGHT(E52,2))-172)*(5/7),IF((LEFT(E52,1)*60+RIGHT(E52,2))&lt;300,100-(5/5)*((LEFT(E52,1)*60+RIGHT(E52,2))-200),0)))))),IF(ISBLANK(E52),0,IF(AND(C52="男",D52="引体向上"),IF(E52&gt;=19,120,IF(E52&gt;=11,120-(19-E52)*2.5,IF(E52&gt;=7,100-(11-E52)*5,IF(E52&gt;=1,80-(7-E52)*10,0)))),IF(D52="跳绳",IF(E52&gt;=224,120,IF(E52&gt;=164,120-(5/15)*(224-E52),IF(4&lt;=E52,100-(164-E52)*(5/8),0))),IF(OR(D52="仰卧起坐",D52="仰卧"),IF(E52&gt;=60,120,IF(E52&gt;=40,120-(60-E52),IF(E52&gt;=2,100-(40-E52)*2.5,0))),IF(AND(D52="篮球",C52="男"),IF(E52&lt;=0,0,IF(E52&lt;=14,120,IF(E52&lt;=24,120-(E52-14)*2,IF(E52&lt;=64,100-(E52-24)*2.5,0)))),IF(AND(D52="篮球",C52="女"),IF(E52&lt;=0,0,IF(E52&lt;=18,120,IF(E52&lt;=28,120-(E52-18)*2,IF(E52&lt;=68,100-(E52-28)*2.5,0)))),IF(AND(D52="实心球",C52="男"),IF(E52&gt;=12.6,120,IF(E52&gt;=9.4,120-(12.6-E52)*6.25,IF(5.4&lt;=E52,100-(9.4-E52)*25,0))),IF(AND(D52="实心球",C52="女"),IF(E52&gt;9.6,120,IF(6.4&lt;=E52,120-(9.6-E52)*6.25,IF(E52&gt;=3.4,100-(6.4-E52)*(5/0.15),0))),IF(AND(C52="男",D52="立定跳远"),IF(E52&gt;=2.75,120,IF(E52&gt;2.35,120-(2.75-E52)*50,IF(E52&gt;1.75,100-(2.35-E52)*(5/0.03),0))),IF(AND(C52="女",D52="立定跳远"),IF(E52&gt;=2.27,120,IF(E52&gt;=1.87,120-(2.27-E52)*50,IF(E52&gt;=1.27,100-(1.87-E52)*(5/0.03),0))),IF(C52="男",“男生”,女生))))))))))))</f>
        <v>0</v>
      </c>
      <c r="G52" s="30"/>
      <c r="H52" s="42"/>
      <c r="I52" s="44">
        <f>IF(ISNUMBER(G52),IF(ISBLANK(H52),0,IF(ISNUMBER(H52),IF(C52="男",IF(H52&lt;24.8,120,IF(H52&lt;=28,120-(H52-24.8)*6.25,IF(H52&lt;=40,100-(5/0.6)*(H52-28),0))),IF(H52&lt;30.4,120,IF(H52&lt;=33.6,120-(H52-30.4)*6.25,IF(H52&lt;45.6,100-(5/0.6)*(H52-33.6),0)))),IF(C52="男",IF((LEFT(H52,1)*60+RIGHT(H52,2))&lt;187,120,IF((LEFT(H52,1)*60+RIGHT(H52,2))&lt;=215,120-((LEFT(H52,1)*60+RIGHT(H52,2))-187)*(5/7),IF((LEFT(H52,1)*60+RIGHT(H52,2))&lt;=315,100-(5/5)*((LEFT(H52,1)*60+RIGHT(H52,2))-215),0))),IF((LEFT(H52,1)*60+RIGHT(H52,2))&lt;172,120,IF((LEFT(H52,1)*60+RIGHT(H52,2))&lt;=200,120-((LEFT(H52,1)*60+RIGHT(H52,2))-172)*(5/7),IF((LEFT(H52,1)*60+RIGHT(H52,2))&lt;300,100-(5/5)*((LEFT(H52,1)*60+RIGHT(H52,2))-200),0)))))),IF(ISBLANK(H52),0,IF(AND(C52="男",G52="引体向上"),IF(H52&gt;=19,120,IF(H52&gt;=11,120-(19-H52)*2.5,IF(H52&gt;=7,100-(11-H52)*5,IF(H52&gt;=1,80-(7-H52)*10,0)))),IF(G52="跳绳",IF(H52&gt;=224,120,IF(H52&gt;=164,120-(5/15)*(224-H52),IF(4&lt;=H52,100-(164-H52)*(5/8),0))),IF(OR(G52="仰卧起坐",G52="仰卧"),IF(H52&gt;=60,120,IF(H52&gt;=40,120-(60-H52),IF(H52&gt;=2,100-(40-H52)*2.5,0))),IF(AND(G52="篮球",C52="男"),IF(H52&lt;=0,0,IF(H52&lt;=14,120,IF(H52&lt;=24,120-(H52-14)*2,IF(H52&lt;=64,100-(H52-24)*2.5,0)))),IF(AND(G52="篮球",C52="女"),IF(H52&lt;=0,0,IF(H52&lt;=18,120,IF(H52&lt;=28,120-(H52-18)*2,IF(H52&lt;=68,100-(H52-28)*2.5,0)))),IF(AND(G52="实心球",C52="男"),IF(H52&gt;=12.6,120,IF(H52&gt;=9.4,120-(12.6-H52)*6.25,IF(5.4&lt;=H52,100-(9.4-H52)*25,0))),IF(AND(G52="实心球",C52="女"),IF(H52&gt;9.6,120,IF(6.4&lt;=H52,120-(9.6-H52)*6.25,IF(H52&gt;=3.4,100-(6.4-H52)*(5/0.15),0))),IF(AND(C52="男",G52="立定跳远"),IF(H52&gt;=2.75,120,IF(H52&gt;2.35,120-(2.75-H52)*50,IF(H52&gt;1.75,100-(2.35-H52)*(5/0.03),0))),IF(AND(C52="女",G52="立定跳远"),IF(H52&gt;=2.27,120,IF(H52&gt;=1.87,120-(2.27-H52)*50,IF(H52&gt;=1.27,100-(1.87-H52)*(5/0.03),0))),IF(C52="男",“男生”,女生))))))))))))</f>
        <v>0</v>
      </c>
      <c r="J52" s="38">
        <f t="shared" si="1"/>
        <v>0</v>
      </c>
    </row>
    <row r="53" spans="1:10">
      <c r="A53" s="30">
        <v>51</v>
      </c>
      <c r="B53" s="30"/>
      <c r="C53" s="37"/>
      <c r="D53" s="37"/>
      <c r="E53" s="41"/>
      <c r="F53" s="39">
        <f>IF(ISNUMBER(D53),IF(ISBLANK(E53),0,IF(ISNUMBER(E53),IF(C53="男",IF(E53&lt;24.8,120,IF(E53&lt;=28,120-(E53-24.8)*6.25,IF(E53&lt;=40,100-(5/0.6)*(E53-28),0))),IF(E53&lt;30.4,120,IF(E53&lt;=33.6,120-(E53-30.4)*6.25,IF(E53&lt;45.6,100-(5/0.6)*(E53-33.6),0)))),IF(C53="男",IF((LEFT(E53,1)*60+RIGHT(E53,2))&lt;187,120,IF((LEFT(E53,1)*60+RIGHT(E53,2))&lt;=215,120-((LEFT(E53,1)*60+RIGHT(E53,2))-187)*(5/7),IF((LEFT(E53,1)*60+RIGHT(E53,2))&lt;=315,100-(5/5)*((LEFT(E53,1)*60+RIGHT(E53,2))-215),0))),IF((LEFT(E53,1)*60+RIGHT(E53,2))&lt;172,120,IF((LEFT(E53,1)*60+RIGHT(E53,2))&lt;=200,120-((LEFT(E53,1)*60+RIGHT(E53,2))-172)*(5/7),IF((LEFT(E53,1)*60+RIGHT(E53,2))&lt;300,100-(5/5)*((LEFT(E53,1)*60+RIGHT(E53,2))-200),0)))))),IF(ISBLANK(E53),0,IF(AND(C53="男",D53="引体向上"),IF(E53&gt;=19,120,IF(E53&gt;=11,120-(19-E53)*2.5,IF(E53&gt;=7,100-(11-E53)*5,IF(E53&gt;=1,80-(7-E53)*10,0)))),IF(D53="跳绳",IF(E53&gt;=224,120,IF(E53&gt;=164,120-(5/15)*(224-E53),IF(4&lt;=E53,100-(164-E53)*(5/8),0))),IF(OR(D53="仰卧起坐",D53="仰卧"),IF(E53&gt;=60,120,IF(E53&gt;=40,120-(60-E53),IF(E53&gt;=2,100-(40-E53)*2.5,0))),IF(AND(D53="篮球",C53="男"),IF(E53&lt;=0,0,IF(E53&lt;=14,120,IF(E53&lt;=24,120-(E53-14)*2,IF(E53&lt;=64,100-(E53-24)*2.5,0)))),IF(AND(D53="篮球",C53="女"),IF(E53&lt;=0,0,IF(E53&lt;=18,120,IF(E53&lt;=28,120-(E53-18)*2,IF(E53&lt;=68,100-(E53-28)*2.5,0)))),IF(AND(D53="实心球",C53="男"),IF(E53&gt;=12.6,120,IF(E53&gt;=9.4,120-(12.6-E53)*6.25,IF(5.4&lt;=E53,100-(9.4-E53)*25,0))),IF(AND(D53="实心球",C53="女"),IF(E53&gt;9.6,120,IF(6.4&lt;=E53,120-(9.6-E53)*6.25,IF(E53&gt;=3.4,100-(6.4-E53)*(5/0.15),0))),IF(AND(C53="男",D53="立定跳远"),IF(E53&gt;=2.75,120,IF(E53&gt;2.35,120-(2.75-E53)*50,IF(E53&gt;1.75,100-(2.35-E53)*(5/0.03),0))),IF(AND(C53="女",D53="立定跳远"),IF(E53&gt;=2.27,120,IF(E53&gt;=1.87,120-(2.27-E53)*50,IF(E53&gt;=1.27,100-(1.87-E53)*(5/0.03),0))),IF(C53="男",“男生”,女生))))))))))))</f>
        <v>0</v>
      </c>
      <c r="G53" s="30"/>
      <c r="H53" s="42"/>
      <c r="I53" s="44">
        <f>IF(ISNUMBER(G53),IF(ISBLANK(H53),0,IF(ISNUMBER(H53),IF(C53="男",IF(H53&lt;24.8,120,IF(H53&lt;=28,120-(H53-24.8)*6.25,IF(H53&lt;=40,100-(5/0.6)*(H53-28),0))),IF(H53&lt;30.4,120,IF(H53&lt;=33.6,120-(H53-30.4)*6.25,IF(H53&lt;45.6,100-(5/0.6)*(H53-33.6),0)))),IF(C53="男",IF((LEFT(H53,1)*60+RIGHT(H53,2))&lt;187,120,IF((LEFT(H53,1)*60+RIGHT(H53,2))&lt;=215,120-((LEFT(H53,1)*60+RIGHT(H53,2))-187)*(5/7),IF((LEFT(H53,1)*60+RIGHT(H53,2))&lt;=315,100-(5/5)*((LEFT(H53,1)*60+RIGHT(H53,2))-215),0))),IF((LEFT(H53,1)*60+RIGHT(H53,2))&lt;172,120,IF((LEFT(H53,1)*60+RIGHT(H53,2))&lt;=200,120-((LEFT(H53,1)*60+RIGHT(H53,2))-172)*(5/7),IF((LEFT(H53,1)*60+RIGHT(H53,2))&lt;300,100-(5/5)*((LEFT(H53,1)*60+RIGHT(H53,2))-200),0)))))),IF(ISBLANK(H53),0,IF(AND(C53="男",G53="引体向上"),IF(H53&gt;=19,120,IF(H53&gt;=11,120-(19-H53)*2.5,IF(H53&gt;=7,100-(11-H53)*5,IF(H53&gt;=1,80-(7-H53)*10,0)))),IF(G53="跳绳",IF(H53&gt;=224,120,IF(H53&gt;=164,120-(5/15)*(224-H53),IF(4&lt;=H53,100-(164-H53)*(5/8),0))),IF(OR(G53="仰卧起坐",G53="仰卧"),IF(H53&gt;=60,120,IF(H53&gt;=40,120-(60-H53),IF(H53&gt;=2,100-(40-H53)*2.5,0))),IF(AND(G53="篮球",C53="男"),IF(H53&lt;=0,0,IF(H53&lt;=14,120,IF(H53&lt;=24,120-(H53-14)*2,IF(H53&lt;=64,100-(H53-24)*2.5,0)))),IF(AND(G53="篮球",C53="女"),IF(H53&lt;=0,0,IF(H53&lt;=18,120,IF(H53&lt;=28,120-(H53-18)*2,IF(H53&lt;=68,100-(H53-28)*2.5,0)))),IF(AND(G53="实心球",C53="男"),IF(H53&gt;=12.6,120,IF(H53&gt;=9.4,120-(12.6-H53)*6.25,IF(5.4&lt;=H53,100-(9.4-H53)*25,0))),IF(AND(G53="实心球",C53="女"),IF(H53&gt;9.6,120,IF(6.4&lt;=H53,120-(9.6-H53)*6.25,IF(H53&gt;=3.4,100-(6.4-H53)*(5/0.15),0))),IF(AND(C53="男",G53="立定跳远"),IF(H53&gt;=2.75,120,IF(H53&gt;2.35,120-(2.75-H53)*50,IF(H53&gt;1.75,100-(2.35-H53)*(5/0.03),0))),IF(AND(C53="女",G53="立定跳远"),IF(H53&gt;=2.27,120,IF(H53&gt;=1.87,120-(2.27-H53)*50,IF(H53&gt;=1.27,100-(1.87-H53)*(5/0.03),0))),IF(C53="男",“男生”,女生))))))))))))</f>
        <v>0</v>
      </c>
      <c r="J53" s="38">
        <f t="shared" si="1"/>
        <v>0</v>
      </c>
    </row>
    <row r="54" spans="1:10">
      <c r="A54" s="30">
        <v>52</v>
      </c>
      <c r="B54" s="30"/>
      <c r="C54" s="37"/>
      <c r="D54" s="37"/>
      <c r="E54" s="41"/>
      <c r="F54" s="39">
        <f>IF(ISNUMBER(D54),IF(ISBLANK(E54),0,IF(ISNUMBER(E54),IF(C54="男",IF(E54&lt;24.8,120,IF(E54&lt;=28,120-(E54-24.8)*6.25,IF(E54&lt;=40,100-(5/0.6)*(E54-28),0))),IF(E54&lt;30.4,120,IF(E54&lt;=33.6,120-(E54-30.4)*6.25,IF(E54&lt;45.6,100-(5/0.6)*(E54-33.6),0)))),IF(C54="男",IF((LEFT(E54,1)*60+RIGHT(E54,2))&lt;187,120,IF((LEFT(E54,1)*60+RIGHT(E54,2))&lt;=215,120-((LEFT(E54,1)*60+RIGHT(E54,2))-187)*(5/7),IF((LEFT(E54,1)*60+RIGHT(E54,2))&lt;=315,100-(5/5)*((LEFT(E54,1)*60+RIGHT(E54,2))-215),0))),IF((LEFT(E54,1)*60+RIGHT(E54,2))&lt;172,120,IF((LEFT(E54,1)*60+RIGHT(E54,2))&lt;=200,120-((LEFT(E54,1)*60+RIGHT(E54,2))-172)*(5/7),IF((LEFT(E54,1)*60+RIGHT(E54,2))&lt;300,100-(5/5)*((LEFT(E54,1)*60+RIGHT(E54,2))-200),0)))))),IF(ISBLANK(E54),0,IF(AND(C54="男",D54="引体向上"),IF(E54&gt;=19,120,IF(E54&gt;=11,120-(19-E54)*2.5,IF(E54&gt;=7,100-(11-E54)*5,IF(E54&gt;=1,80-(7-E54)*10,0)))),IF(D54="跳绳",IF(E54&gt;=224,120,IF(E54&gt;=164,120-(5/15)*(224-E54),IF(4&lt;=E54,100-(164-E54)*(5/8),0))),IF(OR(D54="仰卧起坐",D54="仰卧"),IF(E54&gt;=60,120,IF(E54&gt;=40,120-(60-E54),IF(E54&gt;=2,100-(40-E54)*2.5,0))),IF(AND(D54="篮球",C54="男"),IF(E54&lt;=0,0,IF(E54&lt;=14,120,IF(E54&lt;=24,120-(E54-14)*2,IF(E54&lt;=64,100-(E54-24)*2.5,0)))),IF(AND(D54="篮球",C54="女"),IF(E54&lt;=0,0,IF(E54&lt;=18,120,IF(E54&lt;=28,120-(E54-18)*2,IF(E54&lt;=68,100-(E54-28)*2.5,0)))),IF(AND(D54="实心球",C54="男"),IF(E54&gt;=12.6,120,IF(E54&gt;=9.4,120-(12.6-E54)*6.25,IF(5.4&lt;=E54,100-(9.4-E54)*25,0))),IF(AND(D54="实心球",C54="女"),IF(E54&gt;9.6,120,IF(6.4&lt;=E54,120-(9.6-E54)*6.25,IF(E54&gt;=3.4,100-(6.4-E54)*(5/0.15),0))),IF(AND(C54="男",D54="立定跳远"),IF(E54&gt;=2.75,120,IF(E54&gt;2.35,120-(2.75-E54)*50,IF(E54&gt;1.75,100-(2.35-E54)*(5/0.03),0))),IF(AND(C54="女",D54="立定跳远"),IF(E54&gt;=2.27,120,IF(E54&gt;=1.87,120-(2.27-E54)*50,IF(E54&gt;=1.27,100-(1.87-E54)*(5/0.03),0))),IF(C54="男",“男生”,女生))))))))))))</f>
        <v>0</v>
      </c>
      <c r="G54" s="30"/>
      <c r="H54" s="42"/>
      <c r="I54" s="44">
        <f>IF(ISNUMBER(G54),IF(ISBLANK(H54),0,IF(ISNUMBER(H54),IF(C54="男",IF(H54&lt;24.8,120,IF(H54&lt;=28,120-(H54-24.8)*6.25,IF(H54&lt;=40,100-(5/0.6)*(H54-28),0))),IF(H54&lt;30.4,120,IF(H54&lt;=33.6,120-(H54-30.4)*6.25,IF(H54&lt;45.6,100-(5/0.6)*(H54-33.6),0)))),IF(C54="男",IF((LEFT(H54,1)*60+RIGHT(H54,2))&lt;187,120,IF((LEFT(H54,1)*60+RIGHT(H54,2))&lt;=215,120-((LEFT(H54,1)*60+RIGHT(H54,2))-187)*(5/7),IF((LEFT(H54,1)*60+RIGHT(H54,2))&lt;=315,100-(5/5)*((LEFT(H54,1)*60+RIGHT(H54,2))-215),0))),IF((LEFT(H54,1)*60+RIGHT(H54,2))&lt;172,120,IF((LEFT(H54,1)*60+RIGHT(H54,2))&lt;=200,120-((LEFT(H54,1)*60+RIGHT(H54,2))-172)*(5/7),IF((LEFT(H54,1)*60+RIGHT(H54,2))&lt;300,100-(5/5)*((LEFT(H54,1)*60+RIGHT(H54,2))-200),0)))))),IF(ISBLANK(H54),0,IF(AND(C54="男",G54="引体向上"),IF(H54&gt;=19,120,IF(H54&gt;=11,120-(19-H54)*2.5,IF(H54&gt;=7,100-(11-H54)*5,IF(H54&gt;=1,80-(7-H54)*10,0)))),IF(G54="跳绳",IF(H54&gt;=224,120,IF(H54&gt;=164,120-(5/15)*(224-H54),IF(4&lt;=H54,100-(164-H54)*(5/8),0))),IF(OR(G54="仰卧起坐",G54="仰卧"),IF(H54&gt;=60,120,IF(H54&gt;=40,120-(60-H54),IF(H54&gt;=2,100-(40-H54)*2.5,0))),IF(AND(G54="篮球",C54="男"),IF(H54&lt;=0,0,IF(H54&lt;=14,120,IF(H54&lt;=24,120-(H54-14)*2,IF(H54&lt;=64,100-(H54-24)*2.5,0)))),IF(AND(G54="篮球",C54="女"),IF(H54&lt;=0,0,IF(H54&lt;=18,120,IF(H54&lt;=28,120-(H54-18)*2,IF(H54&lt;=68,100-(H54-28)*2.5,0)))),IF(AND(G54="实心球",C54="男"),IF(H54&gt;=12.6,120,IF(H54&gt;=9.4,120-(12.6-H54)*6.25,IF(5.4&lt;=H54,100-(9.4-H54)*25,0))),IF(AND(G54="实心球",C54="女"),IF(H54&gt;9.6,120,IF(6.4&lt;=H54,120-(9.6-H54)*6.25,IF(H54&gt;=3.4,100-(6.4-H54)*(5/0.15),0))),IF(AND(C54="男",G54="立定跳远"),IF(H54&gt;=2.75,120,IF(H54&gt;2.35,120-(2.75-H54)*50,IF(H54&gt;1.75,100-(2.35-H54)*(5/0.03),0))),IF(AND(C54="女",G54="立定跳远"),IF(H54&gt;=2.27,120,IF(H54&gt;=1.87,120-(2.27-H54)*50,IF(H54&gt;=1.27,100-(1.87-H54)*(5/0.03),0))),IF(C54="男",“男生”,女生))))))))))))</f>
        <v>0</v>
      </c>
      <c r="J54" s="38">
        <f t="shared" si="1"/>
        <v>0</v>
      </c>
    </row>
    <row r="55" spans="1:10">
      <c r="A55" s="30">
        <v>53</v>
      </c>
      <c r="B55" s="30"/>
      <c r="C55" s="37"/>
      <c r="D55" s="37"/>
      <c r="E55" s="41"/>
      <c r="F55" s="39">
        <f>IF(ISNUMBER(D55),IF(ISBLANK(E55),0,IF(ISNUMBER(E55),IF(C55="男",IF(E55&lt;24.8,120,IF(E55&lt;=28,120-(E55-24.8)*6.25,IF(E55&lt;=40,100-(5/0.6)*(E55-28),0))),IF(E55&lt;30.4,120,IF(E55&lt;=33.6,120-(E55-30.4)*6.25,IF(E55&lt;45.6,100-(5/0.6)*(E55-33.6),0)))),IF(C55="男",IF((LEFT(E55,1)*60+RIGHT(E55,2))&lt;187,120,IF((LEFT(E55,1)*60+RIGHT(E55,2))&lt;=215,120-((LEFT(E55,1)*60+RIGHT(E55,2))-187)*(5/7),IF((LEFT(E55,1)*60+RIGHT(E55,2))&lt;=315,100-(5/5)*((LEFT(E55,1)*60+RIGHT(E55,2))-215),0))),IF((LEFT(E55,1)*60+RIGHT(E55,2))&lt;172,120,IF((LEFT(E55,1)*60+RIGHT(E55,2))&lt;=200,120-((LEFT(E55,1)*60+RIGHT(E55,2))-172)*(5/7),IF((LEFT(E55,1)*60+RIGHT(E55,2))&lt;300,100-(5/5)*((LEFT(E55,1)*60+RIGHT(E55,2))-200),0)))))),IF(ISBLANK(E55),0,IF(AND(C55="男",D55="引体向上"),IF(E55&gt;=19,120,IF(E55&gt;=11,120-(19-E55)*2.5,IF(E55&gt;=7,100-(11-E55)*5,IF(E55&gt;=1,80-(7-E55)*10,0)))),IF(D55="跳绳",IF(E55&gt;=224,120,IF(E55&gt;=164,120-(5/15)*(224-E55),IF(4&lt;=E55,100-(164-E55)*(5/8),0))),IF(OR(D55="仰卧起坐",D55="仰卧"),IF(E55&gt;=60,120,IF(E55&gt;=40,120-(60-E55),IF(E55&gt;=2,100-(40-E55)*2.5,0))),IF(AND(D55="篮球",C55="男"),IF(E55&lt;=0,0,IF(E55&lt;=14,120,IF(E55&lt;=24,120-(E55-14)*2,IF(E55&lt;=64,100-(E55-24)*2.5,0)))),IF(AND(D55="篮球",C55="女"),IF(E55&lt;=0,0,IF(E55&lt;=18,120,IF(E55&lt;=28,120-(E55-18)*2,IF(E55&lt;=68,100-(E55-28)*2.5,0)))),IF(AND(D55="实心球",C55="男"),IF(E55&gt;=12.6,120,IF(E55&gt;=9.4,120-(12.6-E55)*6.25,IF(5.4&lt;=E55,100-(9.4-E55)*25,0))),IF(AND(D55="实心球",C55="女"),IF(E55&gt;9.6,120,IF(6.4&lt;=E55,120-(9.6-E55)*6.25,IF(E55&gt;=3.4,100-(6.4-E55)*(5/0.15),0))),IF(AND(C55="男",D55="立定跳远"),IF(E55&gt;=2.75,120,IF(E55&gt;2.35,120-(2.75-E55)*50,IF(E55&gt;1.75,100-(2.35-E55)*(5/0.03),0))),IF(AND(C55="女",D55="立定跳远"),IF(E55&gt;=2.27,120,IF(E55&gt;=1.87,120-(2.27-E55)*50,IF(E55&gt;=1.27,100-(1.87-E55)*(5/0.03),0))),IF(C55="男",“男生”,女生))))))))))))</f>
        <v>0</v>
      </c>
      <c r="G55" s="30"/>
      <c r="H55" s="42"/>
      <c r="I55" s="44">
        <f>IF(ISNUMBER(G55),IF(ISBLANK(H55),0,IF(ISNUMBER(H55),IF(C55="男",IF(H55&lt;24.8,120,IF(H55&lt;=28,120-(H55-24.8)*6.25,IF(H55&lt;=40,100-(5/0.6)*(H55-28),0))),IF(H55&lt;30.4,120,IF(H55&lt;=33.6,120-(H55-30.4)*6.25,IF(H55&lt;45.6,100-(5/0.6)*(H55-33.6),0)))),IF(C55="男",IF((LEFT(H55,1)*60+RIGHT(H55,2))&lt;187,120,IF((LEFT(H55,1)*60+RIGHT(H55,2))&lt;=215,120-((LEFT(H55,1)*60+RIGHT(H55,2))-187)*(5/7),IF((LEFT(H55,1)*60+RIGHT(H55,2))&lt;=315,100-(5/5)*((LEFT(H55,1)*60+RIGHT(H55,2))-215),0))),IF((LEFT(H55,1)*60+RIGHT(H55,2))&lt;172,120,IF((LEFT(H55,1)*60+RIGHT(H55,2))&lt;=200,120-((LEFT(H55,1)*60+RIGHT(H55,2))-172)*(5/7),IF((LEFT(H55,1)*60+RIGHT(H55,2))&lt;300,100-(5/5)*((LEFT(H55,1)*60+RIGHT(H55,2))-200),0)))))),IF(ISBLANK(H55),0,IF(AND(C55="男",G55="引体向上"),IF(H55&gt;=19,120,IF(H55&gt;=11,120-(19-H55)*2.5,IF(H55&gt;=7,100-(11-H55)*5,IF(H55&gt;=1,80-(7-H55)*10,0)))),IF(G55="跳绳",IF(H55&gt;=224,120,IF(H55&gt;=164,120-(5/15)*(224-H55),IF(4&lt;=H55,100-(164-H55)*(5/8),0))),IF(OR(G55="仰卧起坐",G55="仰卧"),IF(H55&gt;=60,120,IF(H55&gt;=40,120-(60-H55),IF(H55&gt;=2,100-(40-H55)*2.5,0))),IF(AND(G55="篮球",C55="男"),IF(H55&lt;=0,0,IF(H55&lt;=14,120,IF(H55&lt;=24,120-(H55-14)*2,IF(H55&lt;=64,100-(H55-24)*2.5,0)))),IF(AND(G55="篮球",C55="女"),IF(H55&lt;=0,0,IF(H55&lt;=18,120,IF(H55&lt;=28,120-(H55-18)*2,IF(H55&lt;=68,100-(H55-28)*2.5,0)))),IF(AND(G55="实心球",C55="男"),IF(H55&gt;=12.6,120,IF(H55&gt;=9.4,120-(12.6-H55)*6.25,IF(5.4&lt;=H55,100-(9.4-H55)*25,0))),IF(AND(G55="实心球",C55="女"),IF(H55&gt;9.6,120,IF(6.4&lt;=H55,120-(9.6-H55)*6.25,IF(H55&gt;=3.4,100-(6.4-H55)*(5/0.15),0))),IF(AND(C55="男",G55="立定跳远"),IF(H55&gt;=2.75,120,IF(H55&gt;2.35,120-(2.75-H55)*50,IF(H55&gt;1.75,100-(2.35-H55)*(5/0.03),0))),IF(AND(C55="女",G55="立定跳远"),IF(H55&gt;=2.27,120,IF(H55&gt;=1.87,120-(2.27-H55)*50,IF(H55&gt;=1.27,100-(1.87-H55)*(5/0.03),0))),IF(C55="男",“男生”,女生))))))))))))</f>
        <v>0</v>
      </c>
      <c r="J55" s="38">
        <f t="shared" si="1"/>
        <v>0</v>
      </c>
    </row>
    <row r="56" spans="1:10">
      <c r="A56" s="30">
        <v>54</v>
      </c>
      <c r="B56" s="30"/>
      <c r="C56" s="37"/>
      <c r="D56" s="37"/>
      <c r="E56" s="41"/>
      <c r="F56" s="39">
        <f>IF(ISNUMBER(D56),IF(ISBLANK(E56),0,IF(ISNUMBER(E56),IF(C56="男",IF(E56&lt;24.8,120,IF(E56&lt;=28,120-(E56-24.8)*6.25,IF(E56&lt;=40,100-(5/0.6)*(E56-28),0))),IF(E56&lt;30.4,120,IF(E56&lt;=33.6,120-(E56-30.4)*6.25,IF(E56&lt;45.6,100-(5/0.6)*(E56-33.6),0)))),IF(C56="男",IF((LEFT(E56,1)*60+RIGHT(E56,2))&lt;187,120,IF((LEFT(E56,1)*60+RIGHT(E56,2))&lt;=215,120-((LEFT(E56,1)*60+RIGHT(E56,2))-187)*(5/7),IF((LEFT(E56,1)*60+RIGHT(E56,2))&lt;=315,100-(5/5)*((LEFT(E56,1)*60+RIGHT(E56,2))-215),0))),IF((LEFT(E56,1)*60+RIGHT(E56,2))&lt;172,120,IF((LEFT(E56,1)*60+RIGHT(E56,2))&lt;=200,120-((LEFT(E56,1)*60+RIGHT(E56,2))-172)*(5/7),IF((LEFT(E56,1)*60+RIGHT(E56,2))&lt;300,100-(5/5)*((LEFT(E56,1)*60+RIGHT(E56,2))-200),0)))))),IF(ISBLANK(E56),0,IF(AND(C56="男",D56="引体向上"),IF(E56&gt;=19,120,IF(E56&gt;=11,120-(19-E56)*2.5,IF(E56&gt;=7,100-(11-E56)*5,IF(E56&gt;=1,80-(7-E56)*10,0)))),IF(D56="跳绳",IF(E56&gt;=224,120,IF(E56&gt;=164,120-(5/15)*(224-E56),IF(4&lt;=E56,100-(164-E56)*(5/8),0))),IF(OR(D56="仰卧起坐",D56="仰卧"),IF(E56&gt;=60,120,IF(E56&gt;=40,120-(60-E56),IF(E56&gt;=2,100-(40-E56)*2.5,0))),IF(AND(D56="篮球",C56="男"),IF(E56&lt;=0,0,IF(E56&lt;=14,120,IF(E56&lt;=24,120-(E56-14)*2,IF(E56&lt;=64,100-(E56-24)*2.5,0)))),IF(AND(D56="篮球",C56="女"),IF(E56&lt;=0,0,IF(E56&lt;=18,120,IF(E56&lt;=28,120-(E56-18)*2,IF(E56&lt;=68,100-(E56-28)*2.5,0)))),IF(AND(D56="实心球",C56="男"),IF(E56&gt;=12.6,120,IF(E56&gt;=9.4,120-(12.6-E56)*6.25,IF(5.4&lt;=E56,100-(9.4-E56)*25,0))),IF(AND(D56="实心球",C56="女"),IF(E56&gt;9.6,120,IF(6.4&lt;=E56,120-(9.6-E56)*6.25,IF(E56&gt;=3.4,100-(6.4-E56)*(5/0.15),0))),IF(AND(C56="男",D56="立定跳远"),IF(E56&gt;=2.75,120,IF(E56&gt;2.35,120-(2.75-E56)*50,IF(E56&gt;1.75,100-(2.35-E56)*(5/0.03),0))),IF(AND(C56="女",D56="立定跳远"),IF(E56&gt;=2.27,120,IF(E56&gt;=1.87,120-(2.27-E56)*50,IF(E56&gt;=1.27,100-(1.87-E56)*(5/0.03),0))),IF(C56="男",“男生”,女生))))))))))))</f>
        <v>0</v>
      </c>
      <c r="G56" s="30"/>
      <c r="H56" s="42"/>
      <c r="I56" s="44">
        <f>IF(ISNUMBER(G56),IF(ISBLANK(H56),0,IF(ISNUMBER(H56),IF(C56="男",IF(H56&lt;24.8,120,IF(H56&lt;=28,120-(H56-24.8)*6.25,IF(H56&lt;=40,100-(5/0.6)*(H56-28),0))),IF(H56&lt;30.4,120,IF(H56&lt;=33.6,120-(H56-30.4)*6.25,IF(H56&lt;45.6,100-(5/0.6)*(H56-33.6),0)))),IF(C56="男",IF((LEFT(H56,1)*60+RIGHT(H56,2))&lt;187,120,IF((LEFT(H56,1)*60+RIGHT(H56,2))&lt;=215,120-((LEFT(H56,1)*60+RIGHT(H56,2))-187)*(5/7),IF((LEFT(H56,1)*60+RIGHT(H56,2))&lt;=315,100-(5/5)*((LEFT(H56,1)*60+RIGHT(H56,2))-215),0))),IF((LEFT(H56,1)*60+RIGHT(H56,2))&lt;172,120,IF((LEFT(H56,1)*60+RIGHT(H56,2))&lt;=200,120-((LEFT(H56,1)*60+RIGHT(H56,2))-172)*(5/7),IF((LEFT(H56,1)*60+RIGHT(H56,2))&lt;300,100-(5/5)*((LEFT(H56,1)*60+RIGHT(H56,2))-200),0)))))),IF(ISBLANK(H56),0,IF(AND(C56="男",G56="引体向上"),IF(H56&gt;=19,120,IF(H56&gt;=11,120-(19-H56)*2.5,IF(H56&gt;=7,100-(11-H56)*5,IF(H56&gt;=1,80-(7-H56)*10,0)))),IF(G56="跳绳",IF(H56&gt;=224,120,IF(H56&gt;=164,120-(5/15)*(224-H56),IF(4&lt;=H56,100-(164-H56)*(5/8),0))),IF(OR(G56="仰卧起坐",G56="仰卧"),IF(H56&gt;=60,120,IF(H56&gt;=40,120-(60-H56),IF(H56&gt;=2,100-(40-H56)*2.5,0))),IF(AND(G56="篮球",C56="男"),IF(H56&lt;=0,0,IF(H56&lt;=14,120,IF(H56&lt;=24,120-(H56-14)*2,IF(H56&lt;=64,100-(H56-24)*2.5,0)))),IF(AND(G56="篮球",C56="女"),IF(H56&lt;=0,0,IF(H56&lt;=18,120,IF(H56&lt;=28,120-(H56-18)*2,IF(H56&lt;=68,100-(H56-28)*2.5,0)))),IF(AND(G56="实心球",C56="男"),IF(H56&gt;=12.6,120,IF(H56&gt;=9.4,120-(12.6-H56)*6.25,IF(5.4&lt;=H56,100-(9.4-H56)*25,0))),IF(AND(G56="实心球",C56="女"),IF(H56&gt;9.6,120,IF(6.4&lt;=H56,120-(9.6-H56)*6.25,IF(H56&gt;=3.4,100-(6.4-H56)*(5/0.15),0))),IF(AND(C56="男",G56="立定跳远"),IF(H56&gt;=2.75,120,IF(H56&gt;2.35,120-(2.75-H56)*50,IF(H56&gt;1.75,100-(2.35-H56)*(5/0.03),0))),IF(AND(C56="女",G56="立定跳远"),IF(H56&gt;=2.27,120,IF(H56&gt;=1.87,120-(2.27-H56)*50,IF(H56&gt;=1.27,100-(1.87-H56)*(5/0.03),0))),IF(C56="男",“男生”,女生))))))))))))</f>
        <v>0</v>
      </c>
      <c r="J56" s="38">
        <f t="shared" si="1"/>
        <v>0</v>
      </c>
    </row>
    <row r="57" spans="1:10">
      <c r="A57" s="30">
        <v>55</v>
      </c>
      <c r="B57" s="30"/>
      <c r="C57" s="37"/>
      <c r="D57" s="37"/>
      <c r="E57" s="41"/>
      <c r="F57" s="39">
        <f>IF(ISNUMBER(D57),IF(ISBLANK(E57),0,IF(ISNUMBER(E57),IF(C57="男",IF(E57&lt;24.8,120,IF(E57&lt;=28,120-(E57-24.8)*6.25,IF(E57&lt;=40,100-(5/0.6)*(E57-28),0))),IF(E57&lt;30.4,120,IF(E57&lt;=33.6,120-(E57-30.4)*6.25,IF(E57&lt;45.6,100-(5/0.6)*(E57-33.6),0)))),IF(C57="男",IF((LEFT(E57,1)*60+RIGHT(E57,2))&lt;187,120,IF((LEFT(E57,1)*60+RIGHT(E57,2))&lt;=215,120-((LEFT(E57,1)*60+RIGHT(E57,2))-187)*(5/7),IF((LEFT(E57,1)*60+RIGHT(E57,2))&lt;=315,100-(5/5)*((LEFT(E57,1)*60+RIGHT(E57,2))-215),0))),IF((LEFT(E57,1)*60+RIGHT(E57,2))&lt;172,120,IF((LEFT(E57,1)*60+RIGHT(E57,2))&lt;=200,120-((LEFT(E57,1)*60+RIGHT(E57,2))-172)*(5/7),IF((LEFT(E57,1)*60+RIGHT(E57,2))&lt;300,100-(5/5)*((LEFT(E57,1)*60+RIGHT(E57,2))-200),0)))))),IF(ISBLANK(E57),0,IF(AND(C57="男",D57="引体向上"),IF(E57&gt;=19,120,IF(E57&gt;=11,120-(19-E57)*2.5,IF(E57&gt;=7,100-(11-E57)*5,IF(E57&gt;=1,80-(7-E57)*10,0)))),IF(D57="跳绳",IF(E57&gt;=224,120,IF(E57&gt;=164,120-(5/15)*(224-E57),IF(4&lt;=E57,100-(164-E57)*(5/8),0))),IF(OR(D57="仰卧起坐",D57="仰卧"),IF(E57&gt;=60,120,IF(E57&gt;=40,120-(60-E57),IF(E57&gt;=2,100-(40-E57)*2.5,0))),IF(AND(D57="篮球",C57="男"),IF(E57&lt;=0,0,IF(E57&lt;=14,120,IF(E57&lt;=24,120-(E57-14)*2,IF(E57&lt;=64,100-(E57-24)*2.5,0)))),IF(AND(D57="篮球",C57="女"),IF(E57&lt;=0,0,IF(E57&lt;=18,120,IF(E57&lt;=28,120-(E57-18)*2,IF(E57&lt;=68,100-(E57-28)*2.5,0)))),IF(AND(D57="实心球",C57="男"),IF(E57&gt;=12.6,120,IF(E57&gt;=9.4,120-(12.6-E57)*6.25,IF(5.4&lt;=E57,100-(9.4-E57)*25,0))),IF(AND(D57="实心球",C57="女"),IF(E57&gt;9.6,120,IF(6.4&lt;=E57,120-(9.6-E57)*6.25,IF(E57&gt;=3.4,100-(6.4-E57)*(5/0.15),0))),IF(AND(C57="男",D57="立定跳远"),IF(E57&gt;=2.75,120,IF(E57&gt;2.35,120-(2.75-E57)*50,IF(E57&gt;1.75,100-(2.35-E57)*(5/0.03),0))),IF(AND(C57="女",D57="立定跳远"),IF(E57&gt;=2.27,120,IF(E57&gt;=1.87,120-(2.27-E57)*50,IF(E57&gt;=1.27,100-(1.87-E57)*(5/0.03),0))),IF(C57="男",“男生”,女生))))))))))))</f>
        <v>0</v>
      </c>
      <c r="G57" s="30"/>
      <c r="H57" s="42"/>
      <c r="I57" s="44">
        <f>IF(ISNUMBER(G57),IF(ISBLANK(H57),0,IF(ISNUMBER(H57),IF(C57="男",IF(H57&lt;24.8,120,IF(H57&lt;=28,120-(H57-24.8)*6.25,IF(H57&lt;=40,100-(5/0.6)*(H57-28),0))),IF(H57&lt;30.4,120,IF(H57&lt;=33.6,120-(H57-30.4)*6.25,IF(H57&lt;45.6,100-(5/0.6)*(H57-33.6),0)))),IF(C57="男",IF((LEFT(H57,1)*60+RIGHT(H57,2))&lt;187,120,IF((LEFT(H57,1)*60+RIGHT(H57,2))&lt;=215,120-((LEFT(H57,1)*60+RIGHT(H57,2))-187)*(5/7),IF((LEFT(H57,1)*60+RIGHT(H57,2))&lt;=315,100-(5/5)*((LEFT(H57,1)*60+RIGHT(H57,2))-215),0))),IF((LEFT(H57,1)*60+RIGHT(H57,2))&lt;172,120,IF((LEFT(H57,1)*60+RIGHT(H57,2))&lt;=200,120-((LEFT(H57,1)*60+RIGHT(H57,2))-172)*(5/7),IF((LEFT(H57,1)*60+RIGHT(H57,2))&lt;300,100-(5/5)*((LEFT(H57,1)*60+RIGHT(H57,2))-200),0)))))),IF(ISBLANK(H57),0,IF(AND(C57="男",G57="引体向上"),IF(H57&gt;=19,120,IF(H57&gt;=11,120-(19-H57)*2.5,IF(H57&gt;=7,100-(11-H57)*5,IF(H57&gt;=1,80-(7-H57)*10,0)))),IF(G57="跳绳",IF(H57&gt;=224,120,IF(H57&gt;=164,120-(5/15)*(224-H57),IF(4&lt;=H57,100-(164-H57)*(5/8),0))),IF(OR(G57="仰卧起坐",G57="仰卧"),IF(H57&gt;=60,120,IF(H57&gt;=40,120-(60-H57),IF(H57&gt;=2,100-(40-H57)*2.5,0))),IF(AND(G57="篮球",C57="男"),IF(H57&lt;=0,0,IF(H57&lt;=14,120,IF(H57&lt;=24,120-(H57-14)*2,IF(H57&lt;=64,100-(H57-24)*2.5,0)))),IF(AND(G57="篮球",C57="女"),IF(H57&lt;=0,0,IF(H57&lt;=18,120,IF(H57&lt;=28,120-(H57-18)*2,IF(H57&lt;=68,100-(H57-28)*2.5,0)))),IF(AND(G57="实心球",C57="男"),IF(H57&gt;=12.6,120,IF(H57&gt;=9.4,120-(12.6-H57)*6.25,IF(5.4&lt;=H57,100-(9.4-H57)*25,0))),IF(AND(G57="实心球",C57="女"),IF(H57&gt;9.6,120,IF(6.4&lt;=H57,120-(9.6-H57)*6.25,IF(H57&gt;=3.4,100-(6.4-H57)*(5/0.15),0))),IF(AND(C57="男",G57="立定跳远"),IF(H57&gt;=2.75,120,IF(H57&gt;2.35,120-(2.75-H57)*50,IF(H57&gt;1.75,100-(2.35-H57)*(5/0.03),0))),IF(AND(C57="女",G57="立定跳远"),IF(H57&gt;=2.27,120,IF(H57&gt;=1.87,120-(2.27-H57)*50,IF(H57&gt;=1.27,100-(1.87-H57)*(5/0.03),0))),IF(C57="男",“男生”,女生))))))))))))</f>
        <v>0</v>
      </c>
      <c r="J57" s="38">
        <f t="shared" si="1"/>
        <v>0</v>
      </c>
    </row>
    <row r="58" spans="1:10">
      <c r="A58" s="30">
        <v>56</v>
      </c>
      <c r="B58" s="30"/>
      <c r="C58" s="37"/>
      <c r="D58" s="37"/>
      <c r="E58" s="41"/>
      <c r="F58" s="39">
        <f>IF(ISNUMBER(D58),IF(ISBLANK(E58),0,IF(ISNUMBER(E58),IF(C58="男",IF(E58&lt;24.8,120,IF(E58&lt;=28,120-(E58-24.8)*6.25,IF(E58&lt;=40,100-(5/0.6)*(E58-28),0))),IF(E58&lt;30.4,120,IF(E58&lt;=33.6,120-(E58-30.4)*6.25,IF(E58&lt;45.6,100-(5/0.6)*(E58-33.6),0)))),IF(C58="男",IF((LEFT(E58,1)*60+RIGHT(E58,2))&lt;187,120,IF((LEFT(E58,1)*60+RIGHT(E58,2))&lt;=215,120-((LEFT(E58,1)*60+RIGHT(E58,2))-187)*(5/7),IF((LEFT(E58,1)*60+RIGHT(E58,2))&lt;=315,100-(5/5)*((LEFT(E58,1)*60+RIGHT(E58,2))-215),0))),IF((LEFT(E58,1)*60+RIGHT(E58,2))&lt;172,120,IF((LEFT(E58,1)*60+RIGHT(E58,2))&lt;=200,120-((LEFT(E58,1)*60+RIGHT(E58,2))-172)*(5/7),IF((LEFT(E58,1)*60+RIGHT(E58,2))&lt;300,100-(5/5)*((LEFT(E58,1)*60+RIGHT(E58,2))-200),0)))))),IF(ISBLANK(E58),0,IF(AND(C58="男",D58="引体向上"),IF(E58&gt;=19,120,IF(E58&gt;=11,120-(19-E58)*2.5,IF(E58&gt;=7,100-(11-E58)*5,IF(E58&gt;=1,80-(7-E58)*10,0)))),IF(D58="跳绳",IF(E58&gt;=224,120,IF(E58&gt;=164,120-(5/15)*(224-E58),IF(4&lt;=E58,100-(164-E58)*(5/8),0))),IF(OR(D58="仰卧起坐",D58="仰卧"),IF(E58&gt;=60,120,IF(E58&gt;=40,120-(60-E58),IF(E58&gt;=2,100-(40-E58)*2.5,0))),IF(AND(D58="篮球",C58="男"),IF(E58&lt;=0,0,IF(E58&lt;=14,120,IF(E58&lt;=24,120-(E58-14)*2,IF(E58&lt;=64,100-(E58-24)*2.5,0)))),IF(AND(D58="篮球",C58="女"),IF(E58&lt;=0,0,IF(E58&lt;=18,120,IF(E58&lt;=28,120-(E58-18)*2,IF(E58&lt;=68,100-(E58-28)*2.5,0)))),IF(AND(D58="实心球",C58="男"),IF(E58&gt;=12.6,120,IF(E58&gt;=9.4,120-(12.6-E58)*6.25,IF(5.4&lt;=E58,100-(9.4-E58)*25,0))),IF(AND(D58="实心球",C58="女"),IF(E58&gt;9.6,120,IF(6.4&lt;=E58,120-(9.6-E58)*6.25,IF(E58&gt;=3.4,100-(6.4-E58)*(5/0.15),0))),IF(AND(C58="男",D58="立定跳远"),IF(E58&gt;=2.75,120,IF(E58&gt;2.35,120-(2.75-E58)*50,IF(E58&gt;1.75,100-(2.35-E58)*(5/0.03),0))),IF(AND(C58="女",D58="立定跳远"),IF(E58&gt;=2.27,120,IF(E58&gt;=1.87,120-(2.27-E58)*50,IF(E58&gt;=1.27,100-(1.87-E58)*(5/0.03),0))),IF(C58="男",“男生”,女生))))))))))))</f>
        <v>0</v>
      </c>
      <c r="G58" s="30"/>
      <c r="H58" s="42"/>
      <c r="I58" s="44">
        <f>IF(ISNUMBER(G58),IF(ISBLANK(H58),0,IF(ISNUMBER(H58),IF(C58="男",IF(H58&lt;24.8,120,IF(H58&lt;=28,120-(H58-24.8)*6.25,IF(H58&lt;=40,100-(5/0.6)*(H58-28),0))),IF(H58&lt;30.4,120,IF(H58&lt;=33.6,120-(H58-30.4)*6.25,IF(H58&lt;45.6,100-(5/0.6)*(H58-33.6),0)))),IF(C58="男",IF((LEFT(H58,1)*60+RIGHT(H58,2))&lt;187,120,IF((LEFT(H58,1)*60+RIGHT(H58,2))&lt;=215,120-((LEFT(H58,1)*60+RIGHT(H58,2))-187)*(5/7),IF((LEFT(H58,1)*60+RIGHT(H58,2))&lt;=315,100-(5/5)*((LEFT(H58,1)*60+RIGHT(H58,2))-215),0))),IF((LEFT(H58,1)*60+RIGHT(H58,2))&lt;172,120,IF((LEFT(H58,1)*60+RIGHT(H58,2))&lt;=200,120-((LEFT(H58,1)*60+RIGHT(H58,2))-172)*(5/7),IF((LEFT(H58,1)*60+RIGHT(H58,2))&lt;300,100-(5/5)*((LEFT(H58,1)*60+RIGHT(H58,2))-200),0)))))),IF(ISBLANK(H58),0,IF(AND(C58="男",G58="引体向上"),IF(H58&gt;=19,120,IF(H58&gt;=11,120-(19-H58)*2.5,IF(H58&gt;=7,100-(11-H58)*5,IF(H58&gt;=1,80-(7-H58)*10,0)))),IF(G58="跳绳",IF(H58&gt;=224,120,IF(H58&gt;=164,120-(5/15)*(224-H58),IF(4&lt;=H58,100-(164-H58)*(5/8),0))),IF(OR(G58="仰卧起坐",G58="仰卧"),IF(H58&gt;=60,120,IF(H58&gt;=40,120-(60-H58),IF(H58&gt;=2,100-(40-H58)*2.5,0))),IF(AND(G58="篮球",C58="男"),IF(H58&lt;=0,0,IF(H58&lt;=14,120,IF(H58&lt;=24,120-(H58-14)*2,IF(H58&lt;=64,100-(H58-24)*2.5,0)))),IF(AND(G58="篮球",C58="女"),IF(H58&lt;=0,0,IF(H58&lt;=18,120,IF(H58&lt;=28,120-(H58-18)*2,IF(H58&lt;=68,100-(H58-28)*2.5,0)))),IF(AND(G58="实心球",C58="男"),IF(H58&gt;=12.6,120,IF(H58&gt;=9.4,120-(12.6-H58)*6.25,IF(5.4&lt;=H58,100-(9.4-H58)*25,0))),IF(AND(G58="实心球",C58="女"),IF(H58&gt;9.6,120,IF(6.4&lt;=H58,120-(9.6-H58)*6.25,IF(H58&gt;=3.4,100-(6.4-H58)*(5/0.15),0))),IF(AND(C58="男",G58="立定跳远"),IF(H58&gt;=2.75,120,IF(H58&gt;2.35,120-(2.75-H58)*50,IF(H58&gt;1.75,100-(2.35-H58)*(5/0.03),0))),IF(AND(C58="女",G58="立定跳远"),IF(H58&gt;=2.27,120,IF(H58&gt;=1.87,120-(2.27-H58)*50,IF(H58&gt;=1.27,100-(1.87-H58)*(5/0.03),0))),IF(C58="男",“男生”,女生))))))))))))</f>
        <v>0</v>
      </c>
      <c r="J58" s="38">
        <f t="shared" si="1"/>
        <v>0</v>
      </c>
    </row>
    <row r="59" spans="1:10">
      <c r="A59" s="30">
        <v>57</v>
      </c>
      <c r="B59" s="30"/>
      <c r="C59" s="37"/>
      <c r="D59" s="37"/>
      <c r="E59" s="41"/>
      <c r="F59" s="39">
        <f>IF(ISNUMBER(D59),IF(ISBLANK(E59),0,IF(ISNUMBER(E59),IF(C59="男",IF(E59&lt;24.8,120,IF(E59&lt;=28,120-(E59-24.8)*6.25,IF(E59&lt;=40,100-(5/0.6)*(E59-28),0))),IF(E59&lt;30.4,120,IF(E59&lt;=33.6,120-(E59-30.4)*6.25,IF(E59&lt;45.6,100-(5/0.6)*(E59-33.6),0)))),IF(C59="男",IF((LEFT(E59,1)*60+RIGHT(E59,2))&lt;187,120,IF((LEFT(E59,1)*60+RIGHT(E59,2))&lt;=215,120-((LEFT(E59,1)*60+RIGHT(E59,2))-187)*(5/7),IF((LEFT(E59,1)*60+RIGHT(E59,2))&lt;=315,100-(5/5)*((LEFT(E59,1)*60+RIGHT(E59,2))-215),0))),IF((LEFT(E59,1)*60+RIGHT(E59,2))&lt;172,120,IF((LEFT(E59,1)*60+RIGHT(E59,2))&lt;=200,120-((LEFT(E59,1)*60+RIGHT(E59,2))-172)*(5/7),IF((LEFT(E59,1)*60+RIGHT(E59,2))&lt;300,100-(5/5)*((LEFT(E59,1)*60+RIGHT(E59,2))-200),0)))))),IF(ISBLANK(E59),0,IF(AND(C59="男",D59="引体向上"),IF(E59&gt;=19,120,IF(E59&gt;=11,120-(19-E59)*2.5,IF(E59&gt;=7,100-(11-E59)*5,IF(E59&gt;=1,80-(7-E59)*10,0)))),IF(D59="跳绳",IF(E59&gt;=224,120,IF(E59&gt;=164,120-(5/15)*(224-E59),IF(4&lt;=E59,100-(164-E59)*(5/8),0))),IF(OR(D59="仰卧起坐",D59="仰卧"),IF(E59&gt;=60,120,IF(E59&gt;=40,120-(60-E59),IF(E59&gt;=2,100-(40-E59)*2.5,0))),IF(AND(D59="篮球",C59="男"),IF(E59&lt;=0,0,IF(E59&lt;=14,120,IF(E59&lt;=24,120-(E59-14)*2,IF(E59&lt;=64,100-(E59-24)*2.5,0)))),IF(AND(D59="篮球",C59="女"),IF(E59&lt;=0,0,IF(E59&lt;=18,120,IF(E59&lt;=28,120-(E59-18)*2,IF(E59&lt;=68,100-(E59-28)*2.5,0)))),IF(AND(D59="实心球",C59="男"),IF(E59&gt;=12.6,120,IF(E59&gt;=9.4,120-(12.6-E59)*6.25,IF(5.4&lt;=E59,100-(9.4-E59)*25,0))),IF(AND(D59="实心球",C59="女"),IF(E59&gt;9.6,120,IF(6.4&lt;=E59,120-(9.6-E59)*6.25,IF(E59&gt;=3.4,100-(6.4-E59)*(5/0.15),0))),IF(AND(C59="男",D59="立定跳远"),IF(E59&gt;=2.75,120,IF(E59&gt;2.35,120-(2.75-E59)*50,IF(E59&gt;1.75,100-(2.35-E59)*(5/0.03),0))),IF(AND(C59="女",D59="立定跳远"),IF(E59&gt;=2.27,120,IF(E59&gt;=1.87,120-(2.27-E59)*50,IF(E59&gt;=1.27,100-(1.87-E59)*(5/0.03),0))),IF(C59="男",“男生”,女生))))))))))))</f>
        <v>0</v>
      </c>
      <c r="G59" s="30"/>
      <c r="H59" s="42"/>
      <c r="I59" s="44">
        <f>IF(ISNUMBER(G59),IF(ISBLANK(H59),0,IF(ISNUMBER(H59),IF(C59="男",IF(H59&lt;24.8,120,IF(H59&lt;=28,120-(H59-24.8)*6.25,IF(H59&lt;=40,100-(5/0.6)*(H59-28),0))),IF(H59&lt;30.4,120,IF(H59&lt;=33.6,120-(H59-30.4)*6.25,IF(H59&lt;45.6,100-(5/0.6)*(H59-33.6),0)))),IF(C59="男",IF((LEFT(H59,1)*60+RIGHT(H59,2))&lt;187,120,IF((LEFT(H59,1)*60+RIGHT(H59,2))&lt;=215,120-((LEFT(H59,1)*60+RIGHT(H59,2))-187)*(5/7),IF((LEFT(H59,1)*60+RIGHT(H59,2))&lt;=315,100-(5/5)*((LEFT(H59,1)*60+RIGHT(H59,2))-215),0))),IF((LEFT(H59,1)*60+RIGHT(H59,2))&lt;172,120,IF((LEFT(H59,1)*60+RIGHT(H59,2))&lt;=200,120-((LEFT(H59,1)*60+RIGHT(H59,2))-172)*(5/7),IF((LEFT(H59,1)*60+RIGHT(H59,2))&lt;300,100-(5/5)*((LEFT(H59,1)*60+RIGHT(H59,2))-200),0)))))),IF(ISBLANK(H59),0,IF(AND(C59="男",G59="引体向上"),IF(H59&gt;=19,120,IF(H59&gt;=11,120-(19-H59)*2.5,IF(H59&gt;=7,100-(11-H59)*5,IF(H59&gt;=1,80-(7-H59)*10,0)))),IF(G59="跳绳",IF(H59&gt;=224,120,IF(H59&gt;=164,120-(5/15)*(224-H59),IF(4&lt;=H59,100-(164-H59)*(5/8),0))),IF(OR(G59="仰卧起坐",G59="仰卧"),IF(H59&gt;=60,120,IF(H59&gt;=40,120-(60-H59),IF(H59&gt;=2,100-(40-H59)*2.5,0))),IF(AND(G59="篮球",C59="男"),IF(H59&lt;=0,0,IF(H59&lt;=14,120,IF(H59&lt;=24,120-(H59-14)*2,IF(H59&lt;=64,100-(H59-24)*2.5,0)))),IF(AND(G59="篮球",C59="女"),IF(H59&lt;=0,0,IF(H59&lt;=18,120,IF(H59&lt;=28,120-(H59-18)*2,IF(H59&lt;=68,100-(H59-28)*2.5,0)))),IF(AND(G59="实心球",C59="男"),IF(H59&gt;=12.6,120,IF(H59&gt;=9.4,120-(12.6-H59)*6.25,IF(5.4&lt;=H59,100-(9.4-H59)*25,0))),IF(AND(G59="实心球",C59="女"),IF(H59&gt;9.6,120,IF(6.4&lt;=H59,120-(9.6-H59)*6.25,IF(H59&gt;=3.4,100-(6.4-H59)*(5/0.15),0))),IF(AND(C59="男",G59="立定跳远"),IF(H59&gt;=2.75,120,IF(H59&gt;2.35,120-(2.75-H59)*50,IF(H59&gt;1.75,100-(2.35-H59)*(5/0.03),0))),IF(AND(C59="女",G59="立定跳远"),IF(H59&gt;=2.27,120,IF(H59&gt;=1.87,120-(2.27-H59)*50,IF(H59&gt;=1.27,100-(1.87-H59)*(5/0.03),0))),IF(C59="男",“男生”,女生))))))))))))</f>
        <v>0</v>
      </c>
      <c r="J59" s="38">
        <f t="shared" si="1"/>
        <v>0</v>
      </c>
    </row>
    <row r="60" spans="1:10">
      <c r="A60" s="30">
        <v>58</v>
      </c>
      <c r="B60" s="30"/>
      <c r="C60" s="37"/>
      <c r="D60" s="37"/>
      <c r="E60" s="41"/>
      <c r="F60" s="39">
        <f>IF(ISNUMBER(D60),IF(ISBLANK(E60),0,IF(ISNUMBER(E60),IF(C60="男",IF(E60&lt;24.8,120,IF(E60&lt;=28,120-(E60-24.8)*6.25,IF(E60&lt;=40,100-(5/0.6)*(E60-28),0))),IF(E60&lt;30.4,120,IF(E60&lt;=33.6,120-(E60-30.4)*6.25,IF(E60&lt;45.6,100-(5/0.6)*(E60-33.6),0)))),IF(C60="男",IF((LEFT(E60,1)*60+RIGHT(E60,2))&lt;187,120,IF((LEFT(E60,1)*60+RIGHT(E60,2))&lt;=215,120-((LEFT(E60,1)*60+RIGHT(E60,2))-187)*(5/7),IF((LEFT(E60,1)*60+RIGHT(E60,2))&lt;=315,100-(5/5)*((LEFT(E60,1)*60+RIGHT(E60,2))-215),0))),IF((LEFT(E60,1)*60+RIGHT(E60,2))&lt;172,120,IF((LEFT(E60,1)*60+RIGHT(E60,2))&lt;=200,120-((LEFT(E60,1)*60+RIGHT(E60,2))-172)*(5/7),IF((LEFT(E60,1)*60+RIGHT(E60,2))&lt;300,100-(5/5)*((LEFT(E60,1)*60+RIGHT(E60,2))-200),0)))))),IF(ISBLANK(E60),0,IF(AND(C60="男",D60="引体向上"),IF(E60&gt;=19,120,IF(E60&gt;=11,120-(19-E60)*2.5,IF(E60&gt;=7,100-(11-E60)*5,IF(E60&gt;=1,80-(7-E60)*10,0)))),IF(D60="跳绳",IF(E60&gt;=224,120,IF(E60&gt;=164,120-(5/15)*(224-E60),IF(4&lt;=E60,100-(164-E60)*(5/8),0))),IF(OR(D60="仰卧起坐",D60="仰卧"),IF(E60&gt;=60,120,IF(E60&gt;=40,120-(60-E60),IF(E60&gt;=2,100-(40-E60)*2.5,0))),IF(AND(D60="篮球",C60="男"),IF(E60&lt;=0,0,IF(E60&lt;=14,120,IF(E60&lt;=24,120-(E60-14)*2,IF(E60&lt;=64,100-(E60-24)*2.5,0)))),IF(AND(D60="篮球",C60="女"),IF(E60&lt;=0,0,IF(E60&lt;=18,120,IF(E60&lt;=28,120-(E60-18)*2,IF(E60&lt;=68,100-(E60-28)*2.5,0)))),IF(AND(D60="实心球",C60="男"),IF(E60&gt;=12.6,120,IF(E60&gt;=9.4,120-(12.6-E60)*6.25,IF(5.4&lt;=E60,100-(9.4-E60)*25,0))),IF(AND(D60="实心球",C60="女"),IF(E60&gt;9.6,120,IF(6.4&lt;=E60,120-(9.6-E60)*6.25,IF(E60&gt;=3.4,100-(6.4-E60)*(5/0.15),0))),IF(AND(C60="男",D60="立定跳远"),IF(E60&gt;=2.75,120,IF(E60&gt;2.35,120-(2.75-E60)*50,IF(E60&gt;1.75,100-(2.35-E60)*(5/0.03),0))),IF(AND(C60="女",D60="立定跳远"),IF(E60&gt;=2.27,120,IF(E60&gt;=1.87,120-(2.27-E60)*50,IF(E60&gt;=1.27,100-(1.87-E60)*(5/0.03),0))),IF(C60="男",“男生”,女生))))))))))))</f>
        <v>0</v>
      </c>
      <c r="G60" s="30"/>
      <c r="H60" s="42"/>
      <c r="I60" s="44">
        <f>IF(ISNUMBER(G60),IF(ISBLANK(H60),0,IF(ISNUMBER(H60),IF(C60="男",IF(H60&lt;24.8,120,IF(H60&lt;=28,120-(H60-24.8)*6.25,IF(H60&lt;=40,100-(5/0.6)*(H60-28),0))),IF(H60&lt;30.4,120,IF(H60&lt;=33.6,120-(H60-30.4)*6.25,IF(H60&lt;45.6,100-(5/0.6)*(H60-33.6),0)))),IF(C60="男",IF((LEFT(H60,1)*60+RIGHT(H60,2))&lt;187,120,IF((LEFT(H60,1)*60+RIGHT(H60,2))&lt;=215,120-((LEFT(H60,1)*60+RIGHT(H60,2))-187)*(5/7),IF((LEFT(H60,1)*60+RIGHT(H60,2))&lt;=315,100-(5/5)*((LEFT(H60,1)*60+RIGHT(H60,2))-215),0))),IF((LEFT(H60,1)*60+RIGHT(H60,2))&lt;172,120,IF((LEFT(H60,1)*60+RIGHT(H60,2))&lt;=200,120-((LEFT(H60,1)*60+RIGHT(H60,2))-172)*(5/7),IF((LEFT(H60,1)*60+RIGHT(H60,2))&lt;300,100-(5/5)*((LEFT(H60,1)*60+RIGHT(H60,2))-200),0)))))),IF(ISBLANK(H60),0,IF(AND(C60="男",G60="引体向上"),IF(H60&gt;=19,120,IF(H60&gt;=11,120-(19-H60)*2.5,IF(H60&gt;=7,100-(11-H60)*5,IF(H60&gt;=1,80-(7-H60)*10,0)))),IF(G60="跳绳",IF(H60&gt;=224,120,IF(H60&gt;=164,120-(5/15)*(224-H60),IF(4&lt;=H60,100-(164-H60)*(5/8),0))),IF(OR(G60="仰卧起坐",G60="仰卧"),IF(H60&gt;=60,120,IF(H60&gt;=40,120-(60-H60),IF(H60&gt;=2,100-(40-H60)*2.5,0))),IF(AND(G60="篮球",C60="男"),IF(H60&lt;=0,0,IF(H60&lt;=14,120,IF(H60&lt;=24,120-(H60-14)*2,IF(H60&lt;=64,100-(H60-24)*2.5,0)))),IF(AND(G60="篮球",C60="女"),IF(H60&lt;=0,0,IF(H60&lt;=18,120,IF(H60&lt;=28,120-(H60-18)*2,IF(H60&lt;=68,100-(H60-28)*2.5,0)))),IF(AND(G60="实心球",C60="男"),IF(H60&gt;=12.6,120,IF(H60&gt;=9.4,120-(12.6-H60)*6.25,IF(5.4&lt;=H60,100-(9.4-H60)*25,0))),IF(AND(G60="实心球",C60="女"),IF(H60&gt;9.6,120,IF(6.4&lt;=H60,120-(9.6-H60)*6.25,IF(H60&gt;=3.4,100-(6.4-H60)*(5/0.15),0))),IF(AND(C60="男",G60="立定跳远"),IF(H60&gt;=2.75,120,IF(H60&gt;2.35,120-(2.75-H60)*50,IF(H60&gt;1.75,100-(2.35-H60)*(5/0.03),0))),IF(AND(C60="女",G60="立定跳远"),IF(H60&gt;=2.27,120,IF(H60&gt;=1.87,120-(2.27-H60)*50,IF(H60&gt;=1.27,100-(1.87-H60)*(5/0.03),0))),IF(C60="男",“男生”,女生))))))))))))</f>
        <v>0</v>
      </c>
      <c r="J60" s="38">
        <f t="shared" si="1"/>
        <v>0</v>
      </c>
    </row>
    <row r="61" spans="1:10">
      <c r="A61" s="30">
        <v>59</v>
      </c>
      <c r="B61" s="30"/>
      <c r="C61" s="37"/>
      <c r="D61" s="37"/>
      <c r="E61" s="41"/>
      <c r="F61" s="39">
        <f>IF(ISNUMBER(D61),IF(ISBLANK(E61),0,IF(ISNUMBER(E61),IF(C61="男",IF(E61&lt;24.8,120,IF(E61&lt;=28,120-(E61-24.8)*6.25,IF(E61&lt;=40,100-(5/0.6)*(E61-28),0))),IF(E61&lt;30.4,120,IF(E61&lt;=33.6,120-(E61-30.4)*6.25,IF(E61&lt;45.6,100-(5/0.6)*(E61-33.6),0)))),IF(C61="男",IF((LEFT(E61,1)*60+RIGHT(E61,2))&lt;187,120,IF((LEFT(E61,1)*60+RIGHT(E61,2))&lt;=215,120-((LEFT(E61,1)*60+RIGHT(E61,2))-187)*(5/7),IF((LEFT(E61,1)*60+RIGHT(E61,2))&lt;=315,100-(5/5)*((LEFT(E61,1)*60+RIGHT(E61,2))-215),0))),IF((LEFT(E61,1)*60+RIGHT(E61,2))&lt;172,120,IF((LEFT(E61,1)*60+RIGHT(E61,2))&lt;=200,120-((LEFT(E61,1)*60+RIGHT(E61,2))-172)*(5/7),IF((LEFT(E61,1)*60+RIGHT(E61,2))&lt;300,100-(5/5)*((LEFT(E61,1)*60+RIGHT(E61,2))-200),0)))))),IF(ISBLANK(E61),0,IF(AND(C61="男",D61="引体向上"),IF(E61&gt;=19,120,IF(E61&gt;=11,120-(19-E61)*2.5,IF(E61&gt;=7,100-(11-E61)*5,IF(E61&gt;=1,80-(7-E61)*10,0)))),IF(D61="跳绳",IF(E61&gt;=224,120,IF(E61&gt;=164,120-(5/15)*(224-E61),IF(4&lt;=E61,100-(164-E61)*(5/8),0))),IF(OR(D61="仰卧起坐",D61="仰卧"),IF(E61&gt;=60,120,IF(E61&gt;=40,120-(60-E61),IF(E61&gt;=2,100-(40-E61)*2.5,0))),IF(AND(D61="篮球",C61="男"),IF(E61&lt;=0,0,IF(E61&lt;=14,120,IF(E61&lt;=24,120-(E61-14)*2,IF(E61&lt;=64,100-(E61-24)*2.5,0)))),IF(AND(D61="篮球",C61="女"),IF(E61&lt;=0,0,IF(E61&lt;=18,120,IF(E61&lt;=28,120-(E61-18)*2,IF(E61&lt;=68,100-(E61-28)*2.5,0)))),IF(AND(D61="实心球",C61="男"),IF(E61&gt;=12.6,120,IF(E61&gt;=9.4,120-(12.6-E61)*6.25,IF(5.4&lt;=E61,100-(9.4-E61)*25,0))),IF(AND(D61="实心球",C61="女"),IF(E61&gt;9.6,120,IF(6.4&lt;=E61,120-(9.6-E61)*6.25,IF(E61&gt;=3.4,100-(6.4-E61)*(5/0.15),0))),IF(AND(C61="男",D61="立定跳远"),IF(E61&gt;=2.75,120,IF(E61&gt;2.35,120-(2.75-E61)*50,IF(E61&gt;1.75,100-(2.35-E61)*(5/0.03),0))),IF(AND(C61="女",D61="立定跳远"),IF(E61&gt;=2.27,120,IF(E61&gt;=1.87,120-(2.27-E61)*50,IF(E61&gt;=1.27,100-(1.87-E61)*(5/0.03),0))),IF(C61="男",“男生”,女生))))))))))))</f>
        <v>0</v>
      </c>
      <c r="G61" s="30"/>
      <c r="H61" s="42"/>
      <c r="I61" s="44">
        <f>IF(ISNUMBER(G61),IF(ISBLANK(H61),0,IF(ISNUMBER(H61),IF(C61="男",IF(H61&lt;24.8,120,IF(H61&lt;=28,120-(H61-24.8)*6.25,IF(H61&lt;=40,100-(5/0.6)*(H61-28),0))),IF(H61&lt;30.4,120,IF(H61&lt;=33.6,120-(H61-30.4)*6.25,IF(H61&lt;45.6,100-(5/0.6)*(H61-33.6),0)))),IF(C61="男",IF((LEFT(H61,1)*60+RIGHT(H61,2))&lt;187,120,IF((LEFT(H61,1)*60+RIGHT(H61,2))&lt;=215,120-((LEFT(H61,1)*60+RIGHT(H61,2))-187)*(5/7),IF((LEFT(H61,1)*60+RIGHT(H61,2))&lt;=315,100-(5/5)*((LEFT(H61,1)*60+RIGHT(H61,2))-215),0))),IF((LEFT(H61,1)*60+RIGHT(H61,2))&lt;172,120,IF((LEFT(H61,1)*60+RIGHT(H61,2))&lt;=200,120-((LEFT(H61,1)*60+RIGHT(H61,2))-172)*(5/7),IF((LEFT(H61,1)*60+RIGHT(H61,2))&lt;300,100-(5/5)*((LEFT(H61,1)*60+RIGHT(H61,2))-200),0)))))),IF(ISBLANK(H61),0,IF(AND(C61="男",G61="引体向上"),IF(H61&gt;=19,120,IF(H61&gt;=11,120-(19-H61)*2.5,IF(H61&gt;=7,100-(11-H61)*5,IF(H61&gt;=1,80-(7-H61)*10,0)))),IF(G61="跳绳",IF(H61&gt;=224,120,IF(H61&gt;=164,120-(5/15)*(224-H61),IF(4&lt;=H61,100-(164-H61)*(5/8),0))),IF(OR(G61="仰卧起坐",G61="仰卧"),IF(H61&gt;=60,120,IF(H61&gt;=40,120-(60-H61),IF(H61&gt;=2,100-(40-H61)*2.5,0))),IF(AND(G61="篮球",C61="男"),IF(H61&lt;=0,0,IF(H61&lt;=14,120,IF(H61&lt;=24,120-(H61-14)*2,IF(H61&lt;=64,100-(H61-24)*2.5,0)))),IF(AND(G61="篮球",C61="女"),IF(H61&lt;=0,0,IF(H61&lt;=18,120,IF(H61&lt;=28,120-(H61-18)*2,IF(H61&lt;=68,100-(H61-28)*2.5,0)))),IF(AND(G61="实心球",C61="男"),IF(H61&gt;=12.6,120,IF(H61&gt;=9.4,120-(12.6-H61)*6.25,IF(5.4&lt;=H61,100-(9.4-H61)*25,0))),IF(AND(G61="实心球",C61="女"),IF(H61&gt;9.6,120,IF(6.4&lt;=H61,120-(9.6-H61)*6.25,IF(H61&gt;=3.4,100-(6.4-H61)*(5/0.15),0))),IF(AND(C61="男",G61="立定跳远"),IF(H61&gt;=2.75,120,IF(H61&gt;2.35,120-(2.75-H61)*50,IF(H61&gt;1.75,100-(2.35-H61)*(5/0.03),0))),IF(AND(C61="女",G61="立定跳远"),IF(H61&gt;=2.27,120,IF(H61&gt;=1.87,120-(2.27-H61)*50,IF(H61&gt;=1.27,100-(1.87-H61)*(5/0.03),0))),IF(C61="男",“男生”,女生))))))))))))</f>
        <v>0</v>
      </c>
      <c r="J61" s="38">
        <f t="shared" si="1"/>
        <v>0</v>
      </c>
    </row>
    <row r="62" spans="1:10">
      <c r="A62" s="30">
        <v>60</v>
      </c>
      <c r="B62" s="30"/>
      <c r="C62" s="37"/>
      <c r="D62" s="37"/>
      <c r="E62" s="41"/>
      <c r="F62" s="39">
        <f>IF(ISNUMBER(D62),IF(ISBLANK(E62),0,IF(ISNUMBER(E62),IF(C62="男",IF(E62&lt;24.8,120,IF(E62&lt;=28,120-(E62-24.8)*6.25,IF(E62&lt;=40,100-(5/0.6)*(E62-28),0))),IF(E62&lt;30.4,120,IF(E62&lt;=33.6,120-(E62-30.4)*6.25,IF(E62&lt;45.6,100-(5/0.6)*(E62-33.6),0)))),IF(C62="男",IF((LEFT(E62,1)*60+RIGHT(E62,2))&lt;187,120,IF((LEFT(E62,1)*60+RIGHT(E62,2))&lt;=215,120-((LEFT(E62,1)*60+RIGHT(E62,2))-187)*(5/7),IF((LEFT(E62,1)*60+RIGHT(E62,2))&lt;=315,100-(5/5)*((LEFT(E62,1)*60+RIGHT(E62,2))-215),0))),IF((LEFT(E62,1)*60+RIGHT(E62,2))&lt;172,120,IF((LEFT(E62,1)*60+RIGHT(E62,2))&lt;=200,120-((LEFT(E62,1)*60+RIGHT(E62,2))-172)*(5/7),IF((LEFT(E62,1)*60+RIGHT(E62,2))&lt;300,100-(5/5)*((LEFT(E62,1)*60+RIGHT(E62,2))-200),0)))))),IF(ISBLANK(E62),0,IF(AND(C62="男",D62="引体向上"),IF(E62&gt;=19,120,IF(E62&gt;=11,120-(19-E62)*2.5,IF(E62&gt;=7,100-(11-E62)*5,IF(E62&gt;=1,80-(7-E62)*10,0)))),IF(D62="跳绳",IF(E62&gt;=224,120,IF(E62&gt;=164,120-(5/15)*(224-E62),IF(4&lt;=E62,100-(164-E62)*(5/8),0))),IF(OR(D62="仰卧起坐",D62="仰卧"),IF(E62&gt;=60,120,IF(E62&gt;=40,120-(60-E62),IF(E62&gt;=2,100-(40-E62)*2.5,0))),IF(AND(D62="篮球",C62="男"),IF(E62&lt;=0,0,IF(E62&lt;=14,120,IF(E62&lt;=24,120-(E62-14)*2,IF(E62&lt;=64,100-(E62-24)*2.5,0)))),IF(AND(D62="篮球",C62="女"),IF(E62&lt;=0,0,IF(E62&lt;=18,120,IF(E62&lt;=28,120-(E62-18)*2,IF(E62&lt;=68,100-(E62-28)*2.5,0)))),IF(AND(D62="实心球",C62="男"),IF(E62&gt;=12.6,120,IF(E62&gt;=9.4,120-(12.6-E62)*6.25,IF(5.4&lt;=E62,100-(9.4-E62)*25,0))),IF(AND(D62="实心球",C62="女"),IF(E62&gt;9.6,120,IF(6.4&lt;=E62,120-(9.6-E62)*6.25,IF(E62&gt;=3.4,100-(6.4-E62)*(5/0.15),0))),IF(AND(C62="男",D62="立定跳远"),IF(E62&gt;=2.75,120,IF(E62&gt;2.35,120-(2.75-E62)*50,IF(E62&gt;1.75,100-(2.35-E62)*(5/0.03),0))),IF(AND(C62="女",D62="立定跳远"),IF(E62&gt;=2.27,120,IF(E62&gt;=1.87,120-(2.27-E62)*50,IF(E62&gt;=1.27,100-(1.87-E62)*(5/0.03),0))),IF(C62="男",“男生”,女生))))))))))))</f>
        <v>0</v>
      </c>
      <c r="G62" s="30"/>
      <c r="H62" s="42"/>
      <c r="I62" s="44">
        <f>IF(ISNUMBER(G62),IF(ISBLANK(H62),0,IF(ISNUMBER(H62),IF(C62="男",IF(H62&lt;24.8,120,IF(H62&lt;=28,120-(H62-24.8)*6.25,IF(H62&lt;=40,100-(5/0.6)*(H62-28),0))),IF(H62&lt;30.4,120,IF(H62&lt;=33.6,120-(H62-30.4)*6.25,IF(H62&lt;45.6,100-(5/0.6)*(H62-33.6),0)))),IF(C62="男",IF((LEFT(H62,1)*60+RIGHT(H62,2))&lt;187,120,IF((LEFT(H62,1)*60+RIGHT(H62,2))&lt;=215,120-((LEFT(H62,1)*60+RIGHT(H62,2))-187)*(5/7),IF((LEFT(H62,1)*60+RIGHT(H62,2))&lt;=315,100-(5/5)*((LEFT(H62,1)*60+RIGHT(H62,2))-215),0))),IF((LEFT(H62,1)*60+RIGHT(H62,2))&lt;172,120,IF((LEFT(H62,1)*60+RIGHT(H62,2))&lt;=200,120-((LEFT(H62,1)*60+RIGHT(H62,2))-172)*(5/7),IF((LEFT(H62,1)*60+RIGHT(H62,2))&lt;300,100-(5/5)*((LEFT(H62,1)*60+RIGHT(H62,2))-200),0)))))),IF(ISBLANK(H62),0,IF(AND(C62="男",G62="引体向上"),IF(H62&gt;=19,120,IF(H62&gt;=11,120-(19-H62)*2.5,IF(H62&gt;=7,100-(11-H62)*5,IF(H62&gt;=1,80-(7-H62)*10,0)))),IF(G62="跳绳",IF(H62&gt;=224,120,IF(H62&gt;=164,120-(5/15)*(224-H62),IF(4&lt;=H62,100-(164-H62)*(5/8),0))),IF(OR(G62="仰卧起坐",G62="仰卧"),IF(H62&gt;=60,120,IF(H62&gt;=40,120-(60-H62),IF(H62&gt;=2,100-(40-H62)*2.5,0))),IF(AND(G62="篮球",C62="男"),IF(H62&lt;=0,0,IF(H62&lt;=14,120,IF(H62&lt;=24,120-(H62-14)*2,IF(H62&lt;=64,100-(H62-24)*2.5,0)))),IF(AND(G62="篮球",C62="女"),IF(H62&lt;=0,0,IF(H62&lt;=18,120,IF(H62&lt;=28,120-(H62-18)*2,IF(H62&lt;=68,100-(H62-28)*2.5,0)))),IF(AND(G62="实心球",C62="男"),IF(H62&gt;=12.6,120,IF(H62&gt;=9.4,120-(12.6-H62)*6.25,IF(5.4&lt;=H62,100-(9.4-H62)*25,0))),IF(AND(G62="实心球",C62="女"),IF(H62&gt;9.6,120,IF(6.4&lt;=H62,120-(9.6-H62)*6.25,IF(H62&gt;=3.4,100-(6.4-H62)*(5/0.15),0))),IF(AND(C62="男",G62="立定跳远"),IF(H62&gt;=2.75,120,IF(H62&gt;2.35,120-(2.75-H62)*50,IF(H62&gt;1.75,100-(2.35-H62)*(5/0.03),0))),IF(AND(C62="女",G62="立定跳远"),IF(H62&gt;=2.27,120,IF(H62&gt;=1.87,120-(2.27-H62)*50,IF(H62&gt;=1.27,100-(1.87-H62)*(5/0.03),0))),IF(C62="男",“男生”,女生))))))))))))</f>
        <v>0</v>
      </c>
      <c r="J62" s="38">
        <f t="shared" si="1"/>
        <v>0</v>
      </c>
    </row>
    <row r="63" spans="1:10">
      <c r="A63" s="30">
        <v>61</v>
      </c>
      <c r="B63" s="30"/>
      <c r="C63" s="37"/>
      <c r="D63" s="37"/>
      <c r="E63" s="41"/>
      <c r="F63" s="39">
        <f>IF(ISNUMBER(D63),IF(ISBLANK(E63),0,IF(ISNUMBER(E63),IF(C63="男",IF(E63&lt;24.8,120,IF(E63&lt;=28,120-(E63-24.8)*6.25,IF(E63&lt;=40,100-(5/0.6)*(E63-28),0))),IF(E63&lt;30.4,120,IF(E63&lt;=33.6,120-(E63-30.4)*6.25,IF(E63&lt;45.6,100-(5/0.6)*(E63-33.6),0)))),IF(C63="男",IF((LEFT(E63,1)*60+RIGHT(E63,2))&lt;187,120,IF((LEFT(E63,1)*60+RIGHT(E63,2))&lt;=215,120-((LEFT(E63,1)*60+RIGHT(E63,2))-187)*(5/7),IF((LEFT(E63,1)*60+RIGHT(E63,2))&lt;=315,100-(5/5)*((LEFT(E63,1)*60+RIGHT(E63,2))-215),0))),IF((LEFT(E63,1)*60+RIGHT(E63,2))&lt;172,120,IF((LEFT(E63,1)*60+RIGHT(E63,2))&lt;=200,120-((LEFT(E63,1)*60+RIGHT(E63,2))-172)*(5/7),IF((LEFT(E63,1)*60+RIGHT(E63,2))&lt;300,100-(5/5)*((LEFT(E63,1)*60+RIGHT(E63,2))-200),0)))))),IF(ISBLANK(E63),0,IF(AND(C63="男",D63="引体向上"),IF(E63&gt;=19,120,IF(E63&gt;=11,120-(19-E63)*2.5,IF(E63&gt;=7,100-(11-E63)*5,IF(E63&gt;=1,80-(7-E63)*10,0)))),IF(D63="跳绳",IF(E63&gt;=224,120,IF(E63&gt;=164,120-(5/15)*(224-E63),IF(4&lt;=E63,100-(164-E63)*(5/8),0))),IF(OR(D63="仰卧起坐",D63="仰卧"),IF(E63&gt;=60,120,IF(E63&gt;=40,120-(60-E63),IF(E63&gt;=2,100-(40-E63)*2.5,0))),IF(AND(D63="篮球",C63="男"),IF(E63&lt;=0,0,IF(E63&lt;=14,120,IF(E63&lt;=24,120-(E63-14)*2,IF(E63&lt;=64,100-(E63-24)*2.5,0)))),IF(AND(D63="篮球",C63="女"),IF(E63&lt;=0,0,IF(E63&lt;=18,120,IF(E63&lt;=28,120-(E63-18)*2,IF(E63&lt;=68,100-(E63-28)*2.5,0)))),IF(AND(D63="实心球",C63="男"),IF(E63&gt;=12.6,120,IF(E63&gt;=9.4,120-(12.6-E63)*6.25,IF(5.4&lt;=E63,100-(9.4-E63)*25,0))),IF(AND(D63="实心球",C63="女"),IF(E63&gt;9.6,120,IF(6.4&lt;=E63,120-(9.6-E63)*6.25,IF(E63&gt;=3.4,100-(6.4-E63)*(5/0.15),0))),IF(AND(C63="男",D63="立定跳远"),IF(E63&gt;=2.75,120,IF(E63&gt;2.35,120-(2.75-E63)*50,IF(E63&gt;1.75,100-(2.35-E63)*(5/0.03),0))),IF(AND(C63="女",D63="立定跳远"),IF(E63&gt;=2.27,120,IF(E63&gt;=1.87,120-(2.27-E63)*50,IF(E63&gt;=1.27,100-(1.87-E63)*(5/0.03),0))),IF(C63="男",“男生”,女生))))))))))))</f>
        <v>0</v>
      </c>
      <c r="G63" s="30"/>
      <c r="H63" s="42"/>
      <c r="I63" s="44">
        <f>IF(ISNUMBER(G63),IF(ISBLANK(H63),0,IF(ISNUMBER(H63),IF(C63="男",IF(H63&lt;24.8,120,IF(H63&lt;=28,120-(H63-24.8)*6.25,IF(H63&lt;=40,100-(5/0.6)*(H63-28),0))),IF(H63&lt;30.4,120,IF(H63&lt;=33.6,120-(H63-30.4)*6.25,IF(H63&lt;45.6,100-(5/0.6)*(H63-33.6),0)))),IF(C63="男",IF((LEFT(H63,1)*60+RIGHT(H63,2))&lt;187,120,IF((LEFT(H63,1)*60+RIGHT(H63,2))&lt;=215,120-((LEFT(H63,1)*60+RIGHT(H63,2))-187)*(5/7),IF((LEFT(H63,1)*60+RIGHT(H63,2))&lt;=315,100-(5/5)*((LEFT(H63,1)*60+RIGHT(H63,2))-215),0))),IF((LEFT(H63,1)*60+RIGHT(H63,2))&lt;172,120,IF((LEFT(H63,1)*60+RIGHT(H63,2))&lt;=200,120-((LEFT(H63,1)*60+RIGHT(H63,2))-172)*(5/7),IF((LEFT(H63,1)*60+RIGHT(H63,2))&lt;300,100-(5/5)*((LEFT(H63,1)*60+RIGHT(H63,2))-200),0)))))),IF(ISBLANK(H63),0,IF(AND(C63="男",G63="引体向上"),IF(H63&gt;=19,120,IF(H63&gt;=11,120-(19-H63)*2.5,IF(H63&gt;=7,100-(11-H63)*5,IF(H63&gt;=1,80-(7-H63)*10,0)))),IF(G63="跳绳",IF(H63&gt;=224,120,IF(H63&gt;=164,120-(5/15)*(224-H63),IF(4&lt;=H63,100-(164-H63)*(5/8),0))),IF(OR(G63="仰卧起坐",G63="仰卧"),IF(H63&gt;=60,120,IF(H63&gt;=40,120-(60-H63),IF(H63&gt;=2,100-(40-H63)*2.5,0))),IF(AND(G63="篮球",C63="男"),IF(H63&lt;=0,0,IF(H63&lt;=14,120,IF(H63&lt;=24,120-(H63-14)*2,IF(H63&lt;=64,100-(H63-24)*2.5,0)))),IF(AND(G63="篮球",C63="女"),IF(H63&lt;=0,0,IF(H63&lt;=18,120,IF(H63&lt;=28,120-(H63-18)*2,IF(H63&lt;=68,100-(H63-28)*2.5,0)))),IF(AND(G63="实心球",C63="男"),IF(H63&gt;=12.6,120,IF(H63&gt;=9.4,120-(12.6-H63)*6.25,IF(5.4&lt;=H63,100-(9.4-H63)*25,0))),IF(AND(G63="实心球",C63="女"),IF(H63&gt;9.6,120,IF(6.4&lt;=H63,120-(9.6-H63)*6.25,IF(H63&gt;=3.4,100-(6.4-H63)*(5/0.15),0))),IF(AND(C63="男",G63="立定跳远"),IF(H63&gt;=2.75,120,IF(H63&gt;2.35,120-(2.75-H63)*50,IF(H63&gt;1.75,100-(2.35-H63)*(5/0.03),0))),IF(AND(C63="女",G63="立定跳远"),IF(H63&gt;=2.27,120,IF(H63&gt;=1.87,120-(2.27-H63)*50,IF(H63&gt;=1.27,100-(1.87-H63)*(5/0.03),0))),IF(C63="男",“男生”,女生))))))))))))</f>
        <v>0</v>
      </c>
      <c r="J63" s="38">
        <f t="shared" si="1"/>
        <v>0</v>
      </c>
    </row>
    <row r="64" spans="1:10">
      <c r="A64" s="30">
        <v>62</v>
      </c>
      <c r="B64" s="30"/>
      <c r="C64" s="37"/>
      <c r="D64" s="37"/>
      <c r="E64" s="41"/>
      <c r="F64" s="39">
        <f>IF(ISNUMBER(D64),IF(ISBLANK(E64),0,IF(ISNUMBER(E64),IF(C64="男",IF(E64&lt;24.8,120,IF(E64&lt;=28,120-(E64-24.8)*6.25,IF(E64&lt;=40,100-(5/0.6)*(E64-28),0))),IF(E64&lt;30.4,120,IF(E64&lt;=33.6,120-(E64-30.4)*6.25,IF(E64&lt;45.6,100-(5/0.6)*(E64-33.6),0)))),IF(C64="男",IF((LEFT(E64,1)*60+RIGHT(E64,2))&lt;187,120,IF((LEFT(E64,1)*60+RIGHT(E64,2))&lt;=215,120-((LEFT(E64,1)*60+RIGHT(E64,2))-187)*(5/7),IF((LEFT(E64,1)*60+RIGHT(E64,2))&lt;=315,100-(5/5)*((LEFT(E64,1)*60+RIGHT(E64,2))-215),0))),IF((LEFT(E64,1)*60+RIGHT(E64,2))&lt;172,120,IF((LEFT(E64,1)*60+RIGHT(E64,2))&lt;=200,120-((LEFT(E64,1)*60+RIGHT(E64,2))-172)*(5/7),IF((LEFT(E64,1)*60+RIGHT(E64,2))&lt;300,100-(5/5)*((LEFT(E64,1)*60+RIGHT(E64,2))-200),0)))))),IF(ISBLANK(E64),0,IF(AND(C64="男",D64="引体向上"),IF(E64&gt;=19,120,IF(E64&gt;=11,120-(19-E64)*2.5,IF(E64&gt;=7,100-(11-E64)*5,IF(E64&gt;=1,80-(7-E64)*10,0)))),IF(D64="跳绳",IF(E64&gt;=224,120,IF(E64&gt;=164,120-(5/15)*(224-E64),IF(4&lt;=E64,100-(164-E64)*(5/8),0))),IF(OR(D64="仰卧起坐",D64="仰卧"),IF(E64&gt;=60,120,IF(E64&gt;=40,120-(60-E64),IF(E64&gt;=2,100-(40-E64)*2.5,0))),IF(AND(D64="篮球",C64="男"),IF(E64&lt;=0,0,IF(E64&lt;=14,120,IF(E64&lt;=24,120-(E64-14)*2,IF(E64&lt;=64,100-(E64-24)*2.5,0)))),IF(AND(D64="篮球",C64="女"),IF(E64&lt;=0,0,IF(E64&lt;=18,120,IF(E64&lt;=28,120-(E64-18)*2,IF(E64&lt;=68,100-(E64-28)*2.5,0)))),IF(AND(D64="实心球",C64="男"),IF(E64&gt;=12.6,120,IF(E64&gt;=9.4,120-(12.6-E64)*6.25,IF(5.4&lt;=E64,100-(9.4-E64)*25,0))),IF(AND(D64="实心球",C64="女"),IF(E64&gt;9.6,120,IF(6.4&lt;=E64,120-(9.6-E64)*6.25,IF(E64&gt;=3.4,100-(6.4-E64)*(5/0.15),0))),IF(AND(C64="男",D64="立定跳远"),IF(E64&gt;=2.75,120,IF(E64&gt;2.35,120-(2.75-E64)*50,IF(E64&gt;1.75,100-(2.35-E64)*(5/0.03),0))),IF(AND(C64="女",D64="立定跳远"),IF(E64&gt;=2.27,120,IF(E64&gt;=1.87,120-(2.27-E64)*50,IF(E64&gt;=1.27,100-(1.87-E64)*(5/0.03),0))),IF(C64="男",“男生”,女生))))))))))))</f>
        <v>0</v>
      </c>
      <c r="G64" s="30"/>
      <c r="H64" s="42"/>
      <c r="I64" s="44">
        <f>IF(ISNUMBER(G64),IF(ISBLANK(H64),0,IF(ISNUMBER(H64),IF(C64="男",IF(H64&lt;24.8,120,IF(H64&lt;=28,120-(H64-24.8)*6.25,IF(H64&lt;=40,100-(5/0.6)*(H64-28),0))),IF(H64&lt;30.4,120,IF(H64&lt;=33.6,120-(H64-30.4)*6.25,IF(H64&lt;45.6,100-(5/0.6)*(H64-33.6),0)))),IF(C64="男",IF((LEFT(H64,1)*60+RIGHT(H64,2))&lt;187,120,IF((LEFT(H64,1)*60+RIGHT(H64,2))&lt;=215,120-((LEFT(H64,1)*60+RIGHT(H64,2))-187)*(5/7),IF((LEFT(H64,1)*60+RIGHT(H64,2))&lt;=315,100-(5/5)*((LEFT(H64,1)*60+RIGHT(H64,2))-215),0))),IF((LEFT(H64,1)*60+RIGHT(H64,2))&lt;172,120,IF((LEFT(H64,1)*60+RIGHT(H64,2))&lt;=200,120-((LEFT(H64,1)*60+RIGHT(H64,2))-172)*(5/7),IF((LEFT(H64,1)*60+RIGHT(H64,2))&lt;300,100-(5/5)*((LEFT(H64,1)*60+RIGHT(H64,2))-200),0)))))),IF(ISBLANK(H64),0,IF(AND(C64="男",G64="引体向上"),IF(H64&gt;=19,120,IF(H64&gt;=11,120-(19-H64)*2.5,IF(H64&gt;=7,100-(11-H64)*5,IF(H64&gt;=1,80-(7-H64)*10,0)))),IF(G64="跳绳",IF(H64&gt;=224,120,IF(H64&gt;=164,120-(5/15)*(224-H64),IF(4&lt;=H64,100-(164-H64)*(5/8),0))),IF(OR(G64="仰卧起坐",G64="仰卧"),IF(H64&gt;=60,120,IF(H64&gt;=40,120-(60-H64),IF(H64&gt;=2,100-(40-H64)*2.5,0))),IF(AND(G64="篮球",C64="男"),IF(H64&lt;=0,0,IF(H64&lt;=14,120,IF(H64&lt;=24,120-(H64-14)*2,IF(H64&lt;=64,100-(H64-24)*2.5,0)))),IF(AND(G64="篮球",C64="女"),IF(H64&lt;=0,0,IF(H64&lt;=18,120,IF(H64&lt;=28,120-(H64-18)*2,IF(H64&lt;=68,100-(H64-28)*2.5,0)))),IF(AND(G64="实心球",C64="男"),IF(H64&gt;=12.6,120,IF(H64&gt;=9.4,120-(12.6-H64)*6.25,IF(5.4&lt;=H64,100-(9.4-H64)*25,0))),IF(AND(G64="实心球",C64="女"),IF(H64&gt;9.6,120,IF(6.4&lt;=H64,120-(9.6-H64)*6.25,IF(H64&gt;=3.4,100-(6.4-H64)*(5/0.15),0))),IF(AND(C64="男",G64="立定跳远"),IF(H64&gt;=2.75,120,IF(H64&gt;2.35,120-(2.75-H64)*50,IF(H64&gt;1.75,100-(2.35-H64)*(5/0.03),0))),IF(AND(C64="女",G64="立定跳远"),IF(H64&gt;=2.27,120,IF(H64&gt;=1.87,120-(2.27-H64)*50,IF(H64&gt;=1.27,100-(1.87-H64)*(5/0.03),0))),IF(C64="男",“男生”,女生))))))))))))</f>
        <v>0</v>
      </c>
      <c r="J64" s="38">
        <f t="shared" si="1"/>
        <v>0</v>
      </c>
    </row>
    <row r="65" spans="1:10">
      <c r="A65" s="30">
        <v>63</v>
      </c>
      <c r="B65" s="30"/>
      <c r="C65" s="37"/>
      <c r="D65" s="37"/>
      <c r="E65" s="41"/>
      <c r="F65" s="39">
        <f>IF(ISNUMBER(D65),IF(ISBLANK(E65),0,IF(ISNUMBER(E65),IF(C65="男",IF(E65&lt;24.8,120,IF(E65&lt;=28,120-(E65-24.8)*6.25,IF(E65&lt;=40,100-(5/0.6)*(E65-28),0))),IF(E65&lt;30.4,120,IF(E65&lt;=33.6,120-(E65-30.4)*6.25,IF(E65&lt;45.6,100-(5/0.6)*(E65-33.6),0)))),IF(C65="男",IF((LEFT(E65,1)*60+RIGHT(E65,2))&lt;187,120,IF((LEFT(E65,1)*60+RIGHT(E65,2))&lt;=215,120-((LEFT(E65,1)*60+RIGHT(E65,2))-187)*(5/7),IF((LEFT(E65,1)*60+RIGHT(E65,2))&lt;=315,100-(5/5)*((LEFT(E65,1)*60+RIGHT(E65,2))-215),0))),IF((LEFT(E65,1)*60+RIGHT(E65,2))&lt;172,120,IF((LEFT(E65,1)*60+RIGHT(E65,2))&lt;=200,120-((LEFT(E65,1)*60+RIGHT(E65,2))-172)*(5/7),IF((LEFT(E65,1)*60+RIGHT(E65,2))&lt;300,100-(5/5)*((LEFT(E65,1)*60+RIGHT(E65,2))-200),0)))))),IF(ISBLANK(E65),0,IF(AND(C65="男",D65="引体向上"),IF(E65&gt;=19,120,IF(E65&gt;=11,120-(19-E65)*2.5,IF(E65&gt;=7,100-(11-E65)*5,IF(E65&gt;=1,80-(7-E65)*10,0)))),IF(D65="跳绳",IF(E65&gt;=224,120,IF(E65&gt;=164,120-(5/15)*(224-E65),IF(4&lt;=E65,100-(164-E65)*(5/8),0))),IF(OR(D65="仰卧起坐",D65="仰卧"),IF(E65&gt;=60,120,IF(E65&gt;=40,120-(60-E65),IF(E65&gt;=2,100-(40-E65)*2.5,0))),IF(AND(D65="篮球",C65="男"),IF(E65&lt;=0,0,IF(E65&lt;=14,120,IF(E65&lt;=24,120-(E65-14)*2,IF(E65&lt;=64,100-(E65-24)*2.5,0)))),IF(AND(D65="篮球",C65="女"),IF(E65&lt;=0,0,IF(E65&lt;=18,120,IF(E65&lt;=28,120-(E65-18)*2,IF(E65&lt;=68,100-(E65-28)*2.5,0)))),IF(AND(D65="实心球",C65="男"),IF(E65&gt;=12.6,120,IF(E65&gt;=9.4,120-(12.6-E65)*6.25,IF(5.4&lt;=E65,100-(9.4-E65)*25,0))),IF(AND(D65="实心球",C65="女"),IF(E65&gt;9.6,120,IF(6.4&lt;=E65,120-(9.6-E65)*6.25,IF(E65&gt;=3.4,100-(6.4-E65)*(5/0.15),0))),IF(AND(C65="男",D65="立定跳远"),IF(E65&gt;=2.75,120,IF(E65&gt;2.35,120-(2.75-E65)*50,IF(E65&gt;1.75,100-(2.35-E65)*(5/0.03),0))),IF(AND(C65="女",D65="立定跳远"),IF(E65&gt;=2.27,120,IF(E65&gt;=1.87,120-(2.27-E65)*50,IF(E65&gt;=1.27,100-(1.87-E65)*(5/0.03),0))),IF(C65="男",“男生”,女生))))))))))))</f>
        <v>0</v>
      </c>
      <c r="G65" s="30"/>
      <c r="H65" s="42"/>
      <c r="I65" s="44">
        <f>IF(ISNUMBER(G65),IF(ISBLANK(H65),0,IF(ISNUMBER(H65),IF(C65="男",IF(H65&lt;24.8,120,IF(H65&lt;=28,120-(H65-24.8)*6.25,IF(H65&lt;=40,100-(5/0.6)*(H65-28),0))),IF(H65&lt;30.4,120,IF(H65&lt;=33.6,120-(H65-30.4)*6.25,IF(H65&lt;45.6,100-(5/0.6)*(H65-33.6),0)))),IF(C65="男",IF((LEFT(H65,1)*60+RIGHT(H65,2))&lt;187,120,IF((LEFT(H65,1)*60+RIGHT(H65,2))&lt;=215,120-((LEFT(H65,1)*60+RIGHT(H65,2))-187)*(5/7),IF((LEFT(H65,1)*60+RIGHT(H65,2))&lt;=315,100-(5/5)*((LEFT(H65,1)*60+RIGHT(H65,2))-215),0))),IF((LEFT(H65,1)*60+RIGHT(H65,2))&lt;172,120,IF((LEFT(H65,1)*60+RIGHT(H65,2))&lt;=200,120-((LEFT(H65,1)*60+RIGHT(H65,2))-172)*(5/7),IF((LEFT(H65,1)*60+RIGHT(H65,2))&lt;300,100-(5/5)*((LEFT(H65,1)*60+RIGHT(H65,2))-200),0)))))),IF(ISBLANK(H65),0,IF(AND(C65="男",G65="引体向上"),IF(H65&gt;=19,120,IF(H65&gt;=11,120-(19-H65)*2.5,IF(H65&gt;=7,100-(11-H65)*5,IF(H65&gt;=1,80-(7-H65)*10,0)))),IF(G65="跳绳",IF(H65&gt;=224,120,IF(H65&gt;=164,120-(5/15)*(224-H65),IF(4&lt;=H65,100-(164-H65)*(5/8),0))),IF(OR(G65="仰卧起坐",G65="仰卧"),IF(H65&gt;=60,120,IF(H65&gt;=40,120-(60-H65),IF(H65&gt;=2,100-(40-H65)*2.5,0))),IF(AND(G65="篮球",C65="男"),IF(H65&lt;=0,0,IF(H65&lt;=14,120,IF(H65&lt;=24,120-(H65-14)*2,IF(H65&lt;=64,100-(H65-24)*2.5,0)))),IF(AND(G65="篮球",C65="女"),IF(H65&lt;=0,0,IF(H65&lt;=18,120,IF(H65&lt;=28,120-(H65-18)*2,IF(H65&lt;=68,100-(H65-28)*2.5,0)))),IF(AND(G65="实心球",C65="男"),IF(H65&gt;=12.6,120,IF(H65&gt;=9.4,120-(12.6-H65)*6.25,IF(5.4&lt;=H65,100-(9.4-H65)*25,0))),IF(AND(G65="实心球",C65="女"),IF(H65&gt;9.6,120,IF(6.4&lt;=H65,120-(9.6-H65)*6.25,IF(H65&gt;=3.4,100-(6.4-H65)*(5/0.15),0))),IF(AND(C65="男",G65="立定跳远"),IF(H65&gt;=2.75,120,IF(H65&gt;2.35,120-(2.75-H65)*50,IF(H65&gt;1.75,100-(2.35-H65)*(5/0.03),0))),IF(AND(C65="女",G65="立定跳远"),IF(H65&gt;=2.27,120,IF(H65&gt;=1.87,120-(2.27-H65)*50,IF(H65&gt;=1.27,100-(1.87-H65)*(5/0.03),0))),IF(C65="男",“男生”,女生))))))))))))</f>
        <v>0</v>
      </c>
      <c r="J65" s="38">
        <f t="shared" si="1"/>
        <v>0</v>
      </c>
    </row>
    <row r="66" spans="1:10">
      <c r="A66" s="30">
        <v>64</v>
      </c>
      <c r="B66" s="30"/>
      <c r="C66" s="37"/>
      <c r="D66" s="37"/>
      <c r="E66" s="41"/>
      <c r="F66" s="39">
        <f>IF(ISNUMBER(D66),IF(ISBLANK(E66),0,IF(ISNUMBER(E66),IF(C66="男",IF(E66&lt;24.8,120,IF(E66&lt;=28,120-(E66-24.8)*6.25,IF(E66&lt;=40,100-(5/0.6)*(E66-28),0))),IF(E66&lt;30.4,120,IF(E66&lt;=33.6,120-(E66-30.4)*6.25,IF(E66&lt;45.6,100-(5/0.6)*(E66-33.6),0)))),IF(C66="男",IF((LEFT(E66,1)*60+RIGHT(E66,2))&lt;187,120,IF((LEFT(E66,1)*60+RIGHT(E66,2))&lt;=215,120-((LEFT(E66,1)*60+RIGHT(E66,2))-187)*(5/7),IF((LEFT(E66,1)*60+RIGHT(E66,2))&lt;=315,100-(5/5)*((LEFT(E66,1)*60+RIGHT(E66,2))-215),0))),IF((LEFT(E66,1)*60+RIGHT(E66,2))&lt;172,120,IF((LEFT(E66,1)*60+RIGHT(E66,2))&lt;=200,120-((LEFT(E66,1)*60+RIGHT(E66,2))-172)*(5/7),IF((LEFT(E66,1)*60+RIGHT(E66,2))&lt;300,100-(5/5)*((LEFT(E66,1)*60+RIGHT(E66,2))-200),0)))))),IF(ISBLANK(E66),0,IF(AND(C66="男",D66="引体向上"),IF(E66&gt;=19,120,IF(E66&gt;=11,120-(19-E66)*2.5,IF(E66&gt;=7,100-(11-E66)*5,IF(E66&gt;=1,80-(7-E66)*10,0)))),IF(D66="跳绳",IF(E66&gt;=224,120,IF(E66&gt;=164,120-(5/15)*(224-E66),IF(4&lt;=E66,100-(164-E66)*(5/8),0))),IF(OR(D66="仰卧起坐",D66="仰卧"),IF(E66&gt;=60,120,IF(E66&gt;=40,120-(60-E66),IF(E66&gt;=2,100-(40-E66)*2.5,0))),IF(AND(D66="篮球",C66="男"),IF(E66&lt;=0,0,IF(E66&lt;=14,120,IF(E66&lt;=24,120-(E66-14)*2,IF(E66&lt;=64,100-(E66-24)*2.5,0)))),IF(AND(D66="篮球",C66="女"),IF(E66&lt;=0,0,IF(E66&lt;=18,120,IF(E66&lt;=28,120-(E66-18)*2,IF(E66&lt;=68,100-(E66-28)*2.5,0)))),IF(AND(D66="实心球",C66="男"),IF(E66&gt;=12.6,120,IF(E66&gt;=9.4,120-(12.6-E66)*6.25,IF(5.4&lt;=E66,100-(9.4-E66)*25,0))),IF(AND(D66="实心球",C66="女"),IF(E66&gt;9.6,120,IF(6.4&lt;=E66,120-(9.6-E66)*6.25,IF(E66&gt;=3.4,100-(6.4-E66)*(5/0.15),0))),IF(AND(C66="男",D66="立定跳远"),IF(E66&gt;=2.75,120,IF(E66&gt;2.35,120-(2.75-E66)*50,IF(E66&gt;1.75,100-(2.35-E66)*(5/0.03),0))),IF(AND(C66="女",D66="立定跳远"),IF(E66&gt;=2.27,120,IF(E66&gt;=1.87,120-(2.27-E66)*50,IF(E66&gt;=1.27,100-(1.87-E66)*(5/0.03),0))),IF(C66="男",“男生”,女生))))))))))))</f>
        <v>0</v>
      </c>
      <c r="G66" s="30"/>
      <c r="H66" s="42"/>
      <c r="I66" s="44">
        <f>IF(ISNUMBER(G66),IF(ISBLANK(H66),0,IF(ISNUMBER(H66),IF(C66="男",IF(H66&lt;24.8,120,IF(H66&lt;=28,120-(H66-24.8)*6.25,IF(H66&lt;=40,100-(5/0.6)*(H66-28),0))),IF(H66&lt;30.4,120,IF(H66&lt;=33.6,120-(H66-30.4)*6.25,IF(H66&lt;45.6,100-(5/0.6)*(H66-33.6),0)))),IF(C66="男",IF((LEFT(H66,1)*60+RIGHT(H66,2))&lt;187,120,IF((LEFT(H66,1)*60+RIGHT(H66,2))&lt;=215,120-((LEFT(H66,1)*60+RIGHT(H66,2))-187)*(5/7),IF((LEFT(H66,1)*60+RIGHT(H66,2))&lt;=315,100-(5/5)*((LEFT(H66,1)*60+RIGHT(H66,2))-215),0))),IF((LEFT(H66,1)*60+RIGHT(H66,2))&lt;172,120,IF((LEFT(H66,1)*60+RIGHT(H66,2))&lt;=200,120-((LEFT(H66,1)*60+RIGHT(H66,2))-172)*(5/7),IF((LEFT(H66,1)*60+RIGHT(H66,2))&lt;300,100-(5/5)*((LEFT(H66,1)*60+RIGHT(H66,2))-200),0)))))),IF(ISBLANK(H66),0,IF(AND(C66="男",G66="引体向上"),IF(H66&gt;=19,120,IF(H66&gt;=11,120-(19-H66)*2.5,IF(H66&gt;=7,100-(11-H66)*5,IF(H66&gt;=1,80-(7-H66)*10,0)))),IF(G66="跳绳",IF(H66&gt;=224,120,IF(H66&gt;=164,120-(5/15)*(224-H66),IF(4&lt;=H66,100-(164-H66)*(5/8),0))),IF(OR(G66="仰卧起坐",G66="仰卧"),IF(H66&gt;=60,120,IF(H66&gt;=40,120-(60-H66),IF(H66&gt;=2,100-(40-H66)*2.5,0))),IF(AND(G66="篮球",C66="男"),IF(H66&lt;=0,0,IF(H66&lt;=14,120,IF(H66&lt;=24,120-(H66-14)*2,IF(H66&lt;=64,100-(H66-24)*2.5,0)))),IF(AND(G66="篮球",C66="女"),IF(H66&lt;=0,0,IF(H66&lt;=18,120,IF(H66&lt;=28,120-(H66-18)*2,IF(H66&lt;=68,100-(H66-28)*2.5,0)))),IF(AND(G66="实心球",C66="男"),IF(H66&gt;=12.6,120,IF(H66&gt;=9.4,120-(12.6-H66)*6.25,IF(5.4&lt;=H66,100-(9.4-H66)*25,0))),IF(AND(G66="实心球",C66="女"),IF(H66&gt;9.6,120,IF(6.4&lt;=H66,120-(9.6-H66)*6.25,IF(H66&gt;=3.4,100-(6.4-H66)*(5/0.15),0))),IF(AND(C66="男",G66="立定跳远"),IF(H66&gt;=2.75,120,IF(H66&gt;2.35,120-(2.75-H66)*50,IF(H66&gt;1.75,100-(2.35-H66)*(5/0.03),0))),IF(AND(C66="女",G66="立定跳远"),IF(H66&gt;=2.27,120,IF(H66&gt;=1.87,120-(2.27-H66)*50,IF(H66&gt;=1.27,100-(1.87-H66)*(5/0.03),0))),IF(C66="男",“男生”,女生))))))))))))</f>
        <v>0</v>
      </c>
      <c r="J66" s="38">
        <f t="shared" si="1"/>
        <v>0</v>
      </c>
    </row>
    <row r="67" spans="1:10">
      <c r="A67" s="30">
        <v>65</v>
      </c>
      <c r="B67" s="30"/>
      <c r="C67" s="37"/>
      <c r="D67" s="37"/>
      <c r="E67" s="41"/>
      <c r="F67" s="39">
        <f>IF(ISNUMBER(D67),IF(ISBLANK(E67),0,IF(ISNUMBER(E67),IF(C67="男",IF(E67&lt;24.8,120,IF(E67&lt;=28,120-(E67-24.8)*6.25,IF(E67&lt;=40,100-(5/0.6)*(E67-28),0))),IF(E67&lt;30.4,120,IF(E67&lt;=33.6,120-(E67-30.4)*6.25,IF(E67&lt;45.6,100-(5/0.6)*(E67-33.6),0)))),IF(C67="男",IF((LEFT(E67,1)*60+RIGHT(E67,2))&lt;187,120,IF((LEFT(E67,1)*60+RIGHT(E67,2))&lt;=215,120-((LEFT(E67,1)*60+RIGHT(E67,2))-187)*(5/7),IF((LEFT(E67,1)*60+RIGHT(E67,2))&lt;=315,100-(5/5)*((LEFT(E67,1)*60+RIGHT(E67,2))-215),0))),IF((LEFT(E67,1)*60+RIGHT(E67,2))&lt;172,120,IF((LEFT(E67,1)*60+RIGHT(E67,2))&lt;=200,120-((LEFT(E67,1)*60+RIGHT(E67,2))-172)*(5/7),IF((LEFT(E67,1)*60+RIGHT(E67,2))&lt;300,100-(5/5)*((LEFT(E67,1)*60+RIGHT(E67,2))-200),0)))))),IF(ISBLANK(E67),0,IF(AND(C67="男",D67="引体向上"),IF(E67&gt;=19,120,IF(E67&gt;=11,120-(19-E67)*2.5,IF(E67&gt;=7,100-(11-E67)*5,IF(E67&gt;=1,80-(7-E67)*10,0)))),IF(D67="跳绳",IF(E67&gt;=224,120,IF(E67&gt;=164,120-(5/15)*(224-E67),IF(4&lt;=E67,100-(164-E67)*(5/8),0))),IF(OR(D67="仰卧起坐",D67="仰卧"),IF(E67&gt;=60,120,IF(E67&gt;=40,120-(60-E67),IF(E67&gt;=2,100-(40-E67)*2.5,0))),IF(AND(D67="篮球",C67="男"),IF(E67&lt;=0,0,IF(E67&lt;=14,120,IF(E67&lt;=24,120-(E67-14)*2,IF(E67&lt;=64,100-(E67-24)*2.5,0)))),IF(AND(D67="篮球",C67="女"),IF(E67&lt;=0,0,IF(E67&lt;=18,120,IF(E67&lt;=28,120-(E67-18)*2,IF(E67&lt;=68,100-(E67-28)*2.5,0)))),IF(AND(D67="实心球",C67="男"),IF(E67&gt;=12.6,120,IF(E67&gt;=9.4,120-(12.6-E67)*6.25,IF(5.4&lt;=E67,100-(9.4-E67)*25,0))),IF(AND(D67="实心球",C67="女"),IF(E67&gt;9.6,120,IF(6.4&lt;=E67,120-(9.6-E67)*6.25,IF(E67&gt;=3.4,100-(6.4-E67)*(5/0.15),0))),IF(AND(C67="男",D67="立定跳远"),IF(E67&gt;=2.75,120,IF(E67&gt;2.35,120-(2.75-E67)*50,IF(E67&gt;1.75,100-(2.35-E67)*(5/0.03),0))),IF(AND(C67="女",D67="立定跳远"),IF(E67&gt;=2.27,120,IF(E67&gt;=1.87,120-(2.27-E67)*50,IF(E67&gt;=1.27,100-(1.87-E67)*(5/0.03),0))),IF(C67="男",“男生”,女生))))))))))))</f>
        <v>0</v>
      </c>
      <c r="G67" s="30"/>
      <c r="H67" s="42"/>
      <c r="I67" s="44">
        <f>IF(ISNUMBER(G67),IF(ISBLANK(H67),0,IF(ISNUMBER(H67),IF(C67="男",IF(H67&lt;24.8,120,IF(H67&lt;=28,120-(H67-24.8)*6.25,IF(H67&lt;=40,100-(5/0.6)*(H67-28),0))),IF(H67&lt;30.4,120,IF(H67&lt;=33.6,120-(H67-30.4)*6.25,IF(H67&lt;45.6,100-(5/0.6)*(H67-33.6),0)))),IF(C67="男",IF((LEFT(H67,1)*60+RIGHT(H67,2))&lt;187,120,IF((LEFT(H67,1)*60+RIGHT(H67,2))&lt;=215,120-((LEFT(H67,1)*60+RIGHT(H67,2))-187)*(5/7),IF((LEFT(H67,1)*60+RIGHT(H67,2))&lt;=315,100-(5/5)*((LEFT(H67,1)*60+RIGHT(H67,2))-215),0))),IF((LEFT(H67,1)*60+RIGHT(H67,2))&lt;172,120,IF((LEFT(H67,1)*60+RIGHT(H67,2))&lt;=200,120-((LEFT(H67,1)*60+RIGHT(H67,2))-172)*(5/7),IF((LEFT(H67,1)*60+RIGHT(H67,2))&lt;300,100-(5/5)*((LEFT(H67,1)*60+RIGHT(H67,2))-200),0)))))),IF(ISBLANK(H67),0,IF(AND(C67="男",G67="引体向上"),IF(H67&gt;=19,120,IF(H67&gt;=11,120-(19-H67)*2.5,IF(H67&gt;=7,100-(11-H67)*5,IF(H67&gt;=1,80-(7-H67)*10,0)))),IF(G67="跳绳",IF(H67&gt;=224,120,IF(H67&gt;=164,120-(5/15)*(224-H67),IF(4&lt;=H67,100-(164-H67)*(5/8),0))),IF(OR(G67="仰卧起坐",G67="仰卧"),IF(H67&gt;=60,120,IF(H67&gt;=40,120-(60-H67),IF(H67&gt;=2,100-(40-H67)*2.5,0))),IF(AND(G67="篮球",C67="男"),IF(H67&lt;=0,0,IF(H67&lt;=14,120,IF(H67&lt;=24,120-(H67-14)*2,IF(H67&lt;=64,100-(H67-24)*2.5,0)))),IF(AND(G67="篮球",C67="女"),IF(H67&lt;=0,0,IF(H67&lt;=18,120,IF(H67&lt;=28,120-(H67-18)*2,IF(H67&lt;=68,100-(H67-28)*2.5,0)))),IF(AND(G67="实心球",C67="男"),IF(H67&gt;=12.6,120,IF(H67&gt;=9.4,120-(12.6-H67)*6.25,IF(5.4&lt;=H67,100-(9.4-H67)*25,0))),IF(AND(G67="实心球",C67="女"),IF(H67&gt;9.6,120,IF(6.4&lt;=H67,120-(9.6-H67)*6.25,IF(H67&gt;=3.4,100-(6.4-H67)*(5/0.15),0))),IF(AND(C67="男",G67="立定跳远"),IF(H67&gt;=2.75,120,IF(H67&gt;2.35,120-(2.75-H67)*50,IF(H67&gt;1.75,100-(2.35-H67)*(5/0.03),0))),IF(AND(C67="女",G67="立定跳远"),IF(H67&gt;=2.27,120,IF(H67&gt;=1.87,120-(2.27-H67)*50,IF(H67&gt;=1.27,100-(1.87-H67)*(5/0.03),0))),IF(C67="男",“男生”,女生))))))))))))</f>
        <v>0</v>
      </c>
      <c r="J67" s="38">
        <f t="shared" si="1"/>
        <v>0</v>
      </c>
    </row>
    <row r="68" spans="1:10">
      <c r="A68" s="30">
        <v>66</v>
      </c>
      <c r="B68" s="30"/>
      <c r="C68" s="37"/>
      <c r="D68" s="37"/>
      <c r="E68" s="41"/>
      <c r="F68" s="39">
        <f>IF(ISNUMBER(D68),IF(ISBLANK(E68),0,IF(ISNUMBER(E68),IF(C68="男",IF(E68&lt;24.8,120,IF(E68&lt;=28,120-(E68-24.8)*6.25,IF(E68&lt;=40,100-(5/0.6)*(E68-28),0))),IF(E68&lt;30.4,120,IF(E68&lt;=33.6,120-(E68-30.4)*6.25,IF(E68&lt;45.6,100-(5/0.6)*(E68-33.6),0)))),IF(C68="男",IF((LEFT(E68,1)*60+RIGHT(E68,2))&lt;187,120,IF((LEFT(E68,1)*60+RIGHT(E68,2))&lt;=215,120-((LEFT(E68,1)*60+RIGHT(E68,2))-187)*(5/7),IF((LEFT(E68,1)*60+RIGHT(E68,2))&lt;=315,100-(5/5)*((LEFT(E68,1)*60+RIGHT(E68,2))-215),0))),IF((LEFT(E68,1)*60+RIGHT(E68,2))&lt;172,120,IF((LEFT(E68,1)*60+RIGHT(E68,2))&lt;=200,120-((LEFT(E68,1)*60+RIGHT(E68,2))-172)*(5/7),IF((LEFT(E68,1)*60+RIGHT(E68,2))&lt;300,100-(5/5)*((LEFT(E68,1)*60+RIGHT(E68,2))-200),0)))))),IF(ISBLANK(E68),0,IF(AND(C68="男",D68="引体向上"),IF(E68&gt;=19,120,IF(E68&gt;=11,120-(19-E68)*2.5,IF(E68&gt;=7,100-(11-E68)*5,IF(E68&gt;=1,80-(7-E68)*10,0)))),IF(D68="跳绳",IF(E68&gt;=224,120,IF(E68&gt;=164,120-(5/15)*(224-E68),IF(4&lt;=E68,100-(164-E68)*(5/8),0))),IF(OR(D68="仰卧起坐",D68="仰卧"),IF(E68&gt;=60,120,IF(E68&gt;=40,120-(60-E68),IF(E68&gt;=2,100-(40-E68)*2.5,0))),IF(AND(D68="篮球",C68="男"),IF(E68&lt;=0,0,IF(E68&lt;=14,120,IF(E68&lt;=24,120-(E68-14)*2,IF(E68&lt;=64,100-(E68-24)*2.5,0)))),IF(AND(D68="篮球",C68="女"),IF(E68&lt;=0,0,IF(E68&lt;=18,120,IF(E68&lt;=28,120-(E68-18)*2,IF(E68&lt;=68,100-(E68-28)*2.5,0)))),IF(AND(D68="实心球",C68="男"),IF(E68&gt;=12.6,120,IF(E68&gt;=9.4,120-(12.6-E68)*6.25,IF(5.4&lt;=E68,100-(9.4-E68)*25,0))),IF(AND(D68="实心球",C68="女"),IF(E68&gt;9.6,120,IF(6.4&lt;=E68,120-(9.6-E68)*6.25,IF(E68&gt;=3.4,100-(6.4-E68)*(5/0.15),0))),IF(AND(C68="男",D68="立定跳远"),IF(E68&gt;=2.75,120,IF(E68&gt;2.35,120-(2.75-E68)*50,IF(E68&gt;1.75,100-(2.35-E68)*(5/0.03),0))),IF(AND(C68="女",D68="立定跳远"),IF(E68&gt;=2.27,120,IF(E68&gt;=1.87,120-(2.27-E68)*50,IF(E68&gt;=1.27,100-(1.87-E68)*(5/0.03),0))),IF(C68="男",“男生”,女生))))))))))))</f>
        <v>0</v>
      </c>
      <c r="G68" s="30"/>
      <c r="H68" s="42"/>
      <c r="I68" s="44">
        <f>IF(ISNUMBER(G68),IF(ISBLANK(H68),0,IF(ISNUMBER(H68),IF(C68="男",IF(H68&lt;24.8,120,IF(H68&lt;=28,120-(H68-24.8)*6.25,IF(H68&lt;=40,100-(5/0.6)*(H68-28),0))),IF(H68&lt;30.4,120,IF(H68&lt;=33.6,120-(H68-30.4)*6.25,IF(H68&lt;45.6,100-(5/0.6)*(H68-33.6),0)))),IF(C68="男",IF((LEFT(H68,1)*60+RIGHT(H68,2))&lt;187,120,IF((LEFT(H68,1)*60+RIGHT(H68,2))&lt;=215,120-((LEFT(H68,1)*60+RIGHT(H68,2))-187)*(5/7),IF((LEFT(H68,1)*60+RIGHT(H68,2))&lt;=315,100-(5/5)*((LEFT(H68,1)*60+RIGHT(H68,2))-215),0))),IF((LEFT(H68,1)*60+RIGHT(H68,2))&lt;172,120,IF((LEFT(H68,1)*60+RIGHT(H68,2))&lt;=200,120-((LEFT(H68,1)*60+RIGHT(H68,2))-172)*(5/7),IF((LEFT(H68,1)*60+RIGHT(H68,2))&lt;300,100-(5/5)*((LEFT(H68,1)*60+RIGHT(H68,2))-200),0)))))),IF(ISBLANK(H68),0,IF(AND(C68="男",G68="引体向上"),IF(H68&gt;=19,120,IF(H68&gt;=11,120-(19-H68)*2.5,IF(H68&gt;=7,100-(11-H68)*5,IF(H68&gt;=1,80-(7-H68)*10,0)))),IF(G68="跳绳",IF(H68&gt;=224,120,IF(H68&gt;=164,120-(5/15)*(224-H68),IF(4&lt;=H68,100-(164-H68)*(5/8),0))),IF(OR(G68="仰卧起坐",G68="仰卧"),IF(H68&gt;=60,120,IF(H68&gt;=40,120-(60-H68),IF(H68&gt;=2,100-(40-H68)*2.5,0))),IF(AND(G68="篮球",C68="男"),IF(H68&lt;=0,0,IF(H68&lt;=14,120,IF(H68&lt;=24,120-(H68-14)*2,IF(H68&lt;=64,100-(H68-24)*2.5,0)))),IF(AND(G68="篮球",C68="女"),IF(H68&lt;=0,0,IF(H68&lt;=18,120,IF(H68&lt;=28,120-(H68-18)*2,IF(H68&lt;=68,100-(H68-28)*2.5,0)))),IF(AND(G68="实心球",C68="男"),IF(H68&gt;=12.6,120,IF(H68&gt;=9.4,120-(12.6-H68)*6.25,IF(5.4&lt;=H68,100-(9.4-H68)*25,0))),IF(AND(G68="实心球",C68="女"),IF(H68&gt;9.6,120,IF(6.4&lt;=H68,120-(9.6-H68)*6.25,IF(H68&gt;=3.4,100-(6.4-H68)*(5/0.15),0))),IF(AND(C68="男",G68="立定跳远"),IF(H68&gt;=2.75,120,IF(H68&gt;2.35,120-(2.75-H68)*50,IF(H68&gt;1.75,100-(2.35-H68)*(5/0.03),0))),IF(AND(C68="女",G68="立定跳远"),IF(H68&gt;=2.27,120,IF(H68&gt;=1.87,120-(2.27-H68)*50,IF(H68&gt;=1.27,100-(1.87-H68)*(5/0.03),0))),IF(C68="男",“男生”,女生))))))))))))</f>
        <v>0</v>
      </c>
      <c r="J68" s="38">
        <f t="shared" si="1"/>
        <v>0</v>
      </c>
    </row>
    <row r="69" spans="1:10">
      <c r="A69" s="30">
        <v>67</v>
      </c>
      <c r="B69" s="30"/>
      <c r="C69" s="37"/>
      <c r="D69" s="37"/>
      <c r="E69" s="41"/>
      <c r="F69" s="39">
        <f>IF(ISNUMBER(D69),IF(ISBLANK(E69),0,IF(ISNUMBER(E69),IF(C69="男",IF(E69&lt;24.8,120,IF(E69&lt;=28,120-(E69-24.8)*6.25,IF(E69&lt;=40,100-(5/0.6)*(E69-28),0))),IF(E69&lt;30.4,120,IF(E69&lt;=33.6,120-(E69-30.4)*6.25,IF(E69&lt;45.6,100-(5/0.6)*(E69-33.6),0)))),IF(C69="男",IF((LEFT(E69,1)*60+RIGHT(E69,2))&lt;187,120,IF((LEFT(E69,1)*60+RIGHT(E69,2))&lt;=215,120-((LEFT(E69,1)*60+RIGHT(E69,2))-187)*(5/7),IF((LEFT(E69,1)*60+RIGHT(E69,2))&lt;=315,100-(5/5)*((LEFT(E69,1)*60+RIGHT(E69,2))-215),0))),IF((LEFT(E69,1)*60+RIGHT(E69,2))&lt;172,120,IF((LEFT(E69,1)*60+RIGHT(E69,2))&lt;=200,120-((LEFT(E69,1)*60+RIGHT(E69,2))-172)*(5/7),IF((LEFT(E69,1)*60+RIGHT(E69,2))&lt;300,100-(5/5)*((LEFT(E69,1)*60+RIGHT(E69,2))-200),0)))))),IF(ISBLANK(E69),0,IF(AND(C69="男",D69="引体向上"),IF(E69&gt;=19,120,IF(E69&gt;=11,120-(19-E69)*2.5,IF(E69&gt;=7,100-(11-E69)*5,IF(E69&gt;=1,80-(7-E69)*10,0)))),IF(D69="跳绳",IF(E69&gt;=224,120,IF(E69&gt;=164,120-(5/15)*(224-E69),IF(4&lt;=E69,100-(164-E69)*(5/8),0))),IF(OR(D69="仰卧起坐",D69="仰卧"),IF(E69&gt;=60,120,IF(E69&gt;=40,120-(60-E69),IF(E69&gt;=2,100-(40-E69)*2.5,0))),IF(AND(D69="篮球",C69="男"),IF(E69&lt;=0,0,IF(E69&lt;=14,120,IF(E69&lt;=24,120-(E69-14)*2,IF(E69&lt;=64,100-(E69-24)*2.5,0)))),IF(AND(D69="篮球",C69="女"),IF(E69&lt;=0,0,IF(E69&lt;=18,120,IF(E69&lt;=28,120-(E69-18)*2,IF(E69&lt;=68,100-(E69-28)*2.5,0)))),IF(AND(D69="实心球",C69="男"),IF(E69&gt;=12.6,120,IF(E69&gt;=9.4,120-(12.6-E69)*6.25,IF(5.4&lt;=E69,100-(9.4-E69)*25,0))),IF(AND(D69="实心球",C69="女"),IF(E69&gt;9.6,120,IF(6.4&lt;=E69,120-(9.6-E69)*6.25,IF(E69&gt;=3.4,100-(6.4-E69)*(5/0.15),0))),IF(AND(C69="男",D69="立定跳远"),IF(E69&gt;=2.75,120,IF(E69&gt;2.35,120-(2.75-E69)*50,IF(E69&gt;1.75,100-(2.35-E69)*(5/0.03),0))),IF(AND(C69="女",D69="立定跳远"),IF(E69&gt;=2.27,120,IF(E69&gt;=1.87,120-(2.27-E69)*50,IF(E69&gt;=1.27,100-(1.87-E69)*(5/0.03),0))),IF(C69="男",“男生”,女生))))))))))))</f>
        <v>0</v>
      </c>
      <c r="G69" s="30"/>
      <c r="H69" s="42"/>
      <c r="I69" s="44">
        <f>IF(ISNUMBER(G69),IF(ISBLANK(H69),0,IF(ISNUMBER(H69),IF(C69="男",IF(H69&lt;24.8,120,IF(H69&lt;=28,120-(H69-24.8)*6.25,IF(H69&lt;=40,100-(5/0.6)*(H69-28),0))),IF(H69&lt;30.4,120,IF(H69&lt;=33.6,120-(H69-30.4)*6.25,IF(H69&lt;45.6,100-(5/0.6)*(H69-33.6),0)))),IF(C69="男",IF((LEFT(H69,1)*60+RIGHT(H69,2))&lt;187,120,IF((LEFT(H69,1)*60+RIGHT(H69,2))&lt;=215,120-((LEFT(H69,1)*60+RIGHT(H69,2))-187)*(5/7),IF((LEFT(H69,1)*60+RIGHT(H69,2))&lt;=315,100-(5/5)*((LEFT(H69,1)*60+RIGHT(H69,2))-215),0))),IF((LEFT(H69,1)*60+RIGHT(H69,2))&lt;172,120,IF((LEFT(H69,1)*60+RIGHT(H69,2))&lt;=200,120-((LEFT(H69,1)*60+RIGHT(H69,2))-172)*(5/7),IF((LEFT(H69,1)*60+RIGHT(H69,2))&lt;300,100-(5/5)*((LEFT(H69,1)*60+RIGHT(H69,2))-200),0)))))),IF(ISBLANK(H69),0,IF(AND(C69="男",G69="引体向上"),IF(H69&gt;=19,120,IF(H69&gt;=11,120-(19-H69)*2.5,IF(H69&gt;=7,100-(11-H69)*5,IF(H69&gt;=1,80-(7-H69)*10,0)))),IF(G69="跳绳",IF(H69&gt;=224,120,IF(H69&gt;=164,120-(5/15)*(224-H69),IF(4&lt;=H69,100-(164-H69)*(5/8),0))),IF(OR(G69="仰卧起坐",G69="仰卧"),IF(H69&gt;=60,120,IF(H69&gt;=40,120-(60-H69),IF(H69&gt;=2,100-(40-H69)*2.5,0))),IF(AND(G69="篮球",C69="男"),IF(H69&lt;=0,0,IF(H69&lt;=14,120,IF(H69&lt;=24,120-(H69-14)*2,IF(H69&lt;=64,100-(H69-24)*2.5,0)))),IF(AND(G69="篮球",C69="女"),IF(H69&lt;=0,0,IF(H69&lt;=18,120,IF(H69&lt;=28,120-(H69-18)*2,IF(H69&lt;=68,100-(H69-28)*2.5,0)))),IF(AND(G69="实心球",C69="男"),IF(H69&gt;=12.6,120,IF(H69&gt;=9.4,120-(12.6-H69)*6.25,IF(5.4&lt;=H69,100-(9.4-H69)*25,0))),IF(AND(G69="实心球",C69="女"),IF(H69&gt;9.6,120,IF(6.4&lt;=H69,120-(9.6-H69)*6.25,IF(H69&gt;=3.4,100-(6.4-H69)*(5/0.15),0))),IF(AND(C69="男",G69="立定跳远"),IF(H69&gt;=2.75,120,IF(H69&gt;2.35,120-(2.75-H69)*50,IF(H69&gt;1.75,100-(2.35-H69)*(5/0.03),0))),IF(AND(C69="女",G69="立定跳远"),IF(H69&gt;=2.27,120,IF(H69&gt;=1.87,120-(2.27-H69)*50,IF(H69&gt;=1.27,100-(1.87-H69)*(5/0.03),0))),IF(C69="男",“男生”,女生))))))))))))</f>
        <v>0</v>
      </c>
      <c r="J69" s="38">
        <f t="shared" si="1"/>
        <v>0</v>
      </c>
    </row>
    <row r="70" spans="1:10">
      <c r="A70" s="30">
        <v>68</v>
      </c>
      <c r="B70" s="30"/>
      <c r="C70" s="37"/>
      <c r="D70" s="37"/>
      <c r="E70" s="41"/>
      <c r="F70" s="39">
        <f>IF(ISNUMBER(D70),IF(ISBLANK(E70),0,IF(ISNUMBER(E70),IF(C70="男",IF(E70&lt;24.8,120,IF(E70&lt;=28,120-(E70-24.8)*6.25,IF(E70&lt;=40,100-(5/0.6)*(E70-28),0))),IF(E70&lt;30.4,120,IF(E70&lt;=33.6,120-(E70-30.4)*6.25,IF(E70&lt;45.6,100-(5/0.6)*(E70-33.6),0)))),IF(C70="男",IF((LEFT(E70,1)*60+RIGHT(E70,2))&lt;187,120,IF((LEFT(E70,1)*60+RIGHT(E70,2))&lt;=215,120-((LEFT(E70,1)*60+RIGHT(E70,2))-187)*(5/7),IF((LEFT(E70,1)*60+RIGHT(E70,2))&lt;=315,100-(5/5)*((LEFT(E70,1)*60+RIGHT(E70,2))-215),0))),IF((LEFT(E70,1)*60+RIGHT(E70,2))&lt;172,120,IF((LEFT(E70,1)*60+RIGHT(E70,2))&lt;=200,120-((LEFT(E70,1)*60+RIGHT(E70,2))-172)*(5/7),IF((LEFT(E70,1)*60+RIGHT(E70,2))&lt;300,100-(5/5)*((LEFT(E70,1)*60+RIGHT(E70,2))-200),0)))))),IF(ISBLANK(E70),0,IF(AND(C70="男",D70="引体向上"),IF(E70&gt;=19,120,IF(E70&gt;=11,120-(19-E70)*2.5,IF(E70&gt;=7,100-(11-E70)*5,IF(E70&gt;=1,80-(7-E70)*10,0)))),IF(D70="跳绳",IF(E70&gt;=224,120,IF(E70&gt;=164,120-(5/15)*(224-E70),IF(4&lt;=E70,100-(164-E70)*(5/8),0))),IF(OR(D70="仰卧起坐",D70="仰卧"),IF(E70&gt;=60,120,IF(E70&gt;=40,120-(60-E70),IF(E70&gt;=2,100-(40-E70)*2.5,0))),IF(AND(D70="篮球",C70="男"),IF(E70&lt;=0,0,IF(E70&lt;=14,120,IF(E70&lt;=24,120-(E70-14)*2,IF(E70&lt;=64,100-(E70-24)*2.5,0)))),IF(AND(D70="篮球",C70="女"),IF(E70&lt;=0,0,IF(E70&lt;=18,120,IF(E70&lt;=28,120-(E70-18)*2,IF(E70&lt;=68,100-(E70-28)*2.5,0)))),IF(AND(D70="实心球",C70="男"),IF(E70&gt;=12.6,120,IF(E70&gt;=9.4,120-(12.6-E70)*6.25,IF(5.4&lt;=E70,100-(9.4-E70)*25,0))),IF(AND(D70="实心球",C70="女"),IF(E70&gt;9.6,120,IF(6.4&lt;=E70,120-(9.6-E70)*6.25,IF(E70&gt;=3.4,100-(6.4-E70)*(5/0.15),0))),IF(AND(C70="男",D70="立定跳远"),IF(E70&gt;=2.75,120,IF(E70&gt;2.35,120-(2.75-E70)*50,IF(E70&gt;1.75,100-(2.35-E70)*(5/0.03),0))),IF(AND(C70="女",D70="立定跳远"),IF(E70&gt;=2.27,120,IF(E70&gt;=1.87,120-(2.27-E70)*50,IF(E70&gt;=1.27,100-(1.87-E70)*(5/0.03),0))),IF(C70="男",“男生”,女生))))))))))))</f>
        <v>0</v>
      </c>
      <c r="G70" s="30"/>
      <c r="H70" s="42"/>
      <c r="I70" s="44">
        <f>IF(ISNUMBER(G70),IF(ISBLANK(H70),0,IF(ISNUMBER(H70),IF(C70="男",IF(H70&lt;24.8,120,IF(H70&lt;=28,120-(H70-24.8)*6.25,IF(H70&lt;=40,100-(5/0.6)*(H70-28),0))),IF(H70&lt;30.4,120,IF(H70&lt;=33.6,120-(H70-30.4)*6.25,IF(H70&lt;45.6,100-(5/0.6)*(H70-33.6),0)))),IF(C70="男",IF((LEFT(H70,1)*60+RIGHT(H70,2))&lt;187,120,IF((LEFT(H70,1)*60+RIGHT(H70,2))&lt;=215,120-((LEFT(H70,1)*60+RIGHT(H70,2))-187)*(5/7),IF((LEFT(H70,1)*60+RIGHT(H70,2))&lt;=315,100-(5/5)*((LEFT(H70,1)*60+RIGHT(H70,2))-215),0))),IF((LEFT(H70,1)*60+RIGHT(H70,2))&lt;172,120,IF((LEFT(H70,1)*60+RIGHT(H70,2))&lt;=200,120-((LEFT(H70,1)*60+RIGHT(H70,2))-172)*(5/7),IF((LEFT(H70,1)*60+RIGHT(H70,2))&lt;300,100-(5/5)*((LEFT(H70,1)*60+RIGHT(H70,2))-200),0)))))),IF(ISBLANK(H70),0,IF(AND(C70="男",G70="引体向上"),IF(H70&gt;=19,120,IF(H70&gt;=11,120-(19-H70)*2.5,IF(H70&gt;=7,100-(11-H70)*5,IF(H70&gt;=1,80-(7-H70)*10,0)))),IF(G70="跳绳",IF(H70&gt;=224,120,IF(H70&gt;=164,120-(5/15)*(224-H70),IF(4&lt;=H70,100-(164-H70)*(5/8),0))),IF(OR(G70="仰卧起坐",G70="仰卧"),IF(H70&gt;=60,120,IF(H70&gt;=40,120-(60-H70),IF(H70&gt;=2,100-(40-H70)*2.5,0))),IF(AND(G70="篮球",C70="男"),IF(H70&lt;=0,0,IF(H70&lt;=14,120,IF(H70&lt;=24,120-(H70-14)*2,IF(H70&lt;=64,100-(H70-24)*2.5,0)))),IF(AND(G70="篮球",C70="女"),IF(H70&lt;=0,0,IF(H70&lt;=18,120,IF(H70&lt;=28,120-(H70-18)*2,IF(H70&lt;=68,100-(H70-28)*2.5,0)))),IF(AND(G70="实心球",C70="男"),IF(H70&gt;=12.6,120,IF(H70&gt;=9.4,120-(12.6-H70)*6.25,IF(5.4&lt;=H70,100-(9.4-H70)*25,0))),IF(AND(G70="实心球",C70="女"),IF(H70&gt;9.6,120,IF(6.4&lt;=H70,120-(9.6-H70)*6.25,IF(H70&gt;=3.4,100-(6.4-H70)*(5/0.15),0))),IF(AND(C70="男",G70="立定跳远"),IF(H70&gt;=2.75,120,IF(H70&gt;2.35,120-(2.75-H70)*50,IF(H70&gt;1.75,100-(2.35-H70)*(5/0.03),0))),IF(AND(C70="女",G70="立定跳远"),IF(H70&gt;=2.27,120,IF(H70&gt;=1.87,120-(2.27-H70)*50,IF(H70&gt;=1.27,100-(1.87-H70)*(5/0.03),0))),IF(C70="男",“男生”,女生))))))))))))</f>
        <v>0</v>
      </c>
      <c r="J70" s="38">
        <f t="shared" si="1"/>
        <v>0</v>
      </c>
    </row>
    <row r="71" spans="1:10">
      <c r="A71" s="30">
        <v>69</v>
      </c>
      <c r="B71" s="30"/>
      <c r="C71" s="37"/>
      <c r="D71" s="37"/>
      <c r="E71" s="41"/>
      <c r="F71" s="39">
        <f>IF(ISNUMBER(D71),IF(ISBLANK(E71),0,IF(ISNUMBER(E71),IF(C71="男",IF(E71&lt;24.8,120,IF(E71&lt;=28,120-(E71-24.8)*6.25,IF(E71&lt;=40,100-(5/0.6)*(E71-28),0))),IF(E71&lt;30.4,120,IF(E71&lt;=33.6,120-(E71-30.4)*6.25,IF(E71&lt;45.6,100-(5/0.6)*(E71-33.6),0)))),IF(C71="男",IF((LEFT(E71,1)*60+RIGHT(E71,2))&lt;187,120,IF((LEFT(E71,1)*60+RIGHT(E71,2))&lt;=215,120-((LEFT(E71,1)*60+RIGHT(E71,2))-187)*(5/7),IF((LEFT(E71,1)*60+RIGHT(E71,2))&lt;=315,100-(5/5)*((LEFT(E71,1)*60+RIGHT(E71,2))-215),0))),IF((LEFT(E71,1)*60+RIGHT(E71,2))&lt;172,120,IF((LEFT(E71,1)*60+RIGHT(E71,2))&lt;=200,120-((LEFT(E71,1)*60+RIGHT(E71,2))-172)*(5/7),IF((LEFT(E71,1)*60+RIGHT(E71,2))&lt;300,100-(5/5)*((LEFT(E71,1)*60+RIGHT(E71,2))-200),0)))))),IF(ISBLANK(E71),0,IF(AND(C71="男",D71="引体向上"),IF(E71&gt;=19,120,IF(E71&gt;=11,120-(19-E71)*2.5,IF(E71&gt;=7,100-(11-E71)*5,IF(E71&gt;=1,80-(7-E71)*10,0)))),IF(D71="跳绳",IF(E71&gt;=224,120,IF(E71&gt;=164,120-(5/15)*(224-E71),IF(4&lt;=E71,100-(164-E71)*(5/8),0))),IF(OR(D71="仰卧起坐",D71="仰卧"),IF(E71&gt;=60,120,IF(E71&gt;=40,120-(60-E71),IF(E71&gt;=2,100-(40-E71)*2.5,0))),IF(AND(D71="篮球",C71="男"),IF(E71&lt;=0,0,IF(E71&lt;=14,120,IF(E71&lt;=24,120-(E71-14)*2,IF(E71&lt;=64,100-(E71-24)*2.5,0)))),IF(AND(D71="篮球",C71="女"),IF(E71&lt;=0,0,IF(E71&lt;=18,120,IF(E71&lt;=28,120-(E71-18)*2,IF(E71&lt;=68,100-(E71-28)*2.5,0)))),IF(AND(D71="实心球",C71="男"),IF(E71&gt;=12.6,120,IF(E71&gt;=9.4,120-(12.6-E71)*6.25,IF(5.4&lt;=E71,100-(9.4-E71)*25,0))),IF(AND(D71="实心球",C71="女"),IF(E71&gt;9.6,120,IF(6.4&lt;=E71,120-(9.6-E71)*6.25,IF(E71&gt;=3.4,100-(6.4-E71)*(5/0.15),0))),IF(AND(C71="男",D71="立定跳远"),IF(E71&gt;=2.75,120,IF(E71&gt;2.35,120-(2.75-E71)*50,IF(E71&gt;1.75,100-(2.35-E71)*(5/0.03),0))),IF(AND(C71="女",D71="立定跳远"),IF(E71&gt;=2.27,120,IF(E71&gt;=1.87,120-(2.27-E71)*50,IF(E71&gt;=1.27,100-(1.87-E71)*(5/0.03),0))),IF(C71="男",“男生”,女生))))))))))))</f>
        <v>0</v>
      </c>
      <c r="G71" s="30"/>
      <c r="H71" s="42"/>
      <c r="I71" s="44">
        <f>IF(ISNUMBER(G71),IF(ISBLANK(H71),0,IF(ISNUMBER(H71),IF(C71="男",IF(H71&lt;24.8,120,IF(H71&lt;=28,120-(H71-24.8)*6.25,IF(H71&lt;=40,100-(5/0.6)*(H71-28),0))),IF(H71&lt;30.4,120,IF(H71&lt;=33.6,120-(H71-30.4)*6.25,IF(H71&lt;45.6,100-(5/0.6)*(H71-33.6),0)))),IF(C71="男",IF((LEFT(H71,1)*60+RIGHT(H71,2))&lt;187,120,IF((LEFT(H71,1)*60+RIGHT(H71,2))&lt;=215,120-((LEFT(H71,1)*60+RIGHT(H71,2))-187)*(5/7),IF((LEFT(H71,1)*60+RIGHT(H71,2))&lt;=315,100-(5/5)*((LEFT(H71,1)*60+RIGHT(H71,2))-215),0))),IF((LEFT(H71,1)*60+RIGHT(H71,2))&lt;172,120,IF((LEFT(H71,1)*60+RIGHT(H71,2))&lt;=200,120-((LEFT(H71,1)*60+RIGHT(H71,2))-172)*(5/7),IF((LEFT(H71,1)*60+RIGHT(H71,2))&lt;300,100-(5/5)*((LEFT(H71,1)*60+RIGHT(H71,2))-200),0)))))),IF(ISBLANK(H71),0,IF(AND(C71="男",G71="引体向上"),IF(H71&gt;=19,120,IF(H71&gt;=11,120-(19-H71)*2.5,IF(H71&gt;=7,100-(11-H71)*5,IF(H71&gt;=1,80-(7-H71)*10,0)))),IF(G71="跳绳",IF(H71&gt;=224,120,IF(H71&gt;=164,120-(5/15)*(224-H71),IF(4&lt;=H71,100-(164-H71)*(5/8),0))),IF(OR(G71="仰卧起坐",G71="仰卧"),IF(H71&gt;=60,120,IF(H71&gt;=40,120-(60-H71),IF(H71&gt;=2,100-(40-H71)*2.5,0))),IF(AND(G71="篮球",C71="男"),IF(H71&lt;=0,0,IF(H71&lt;=14,120,IF(H71&lt;=24,120-(H71-14)*2,IF(H71&lt;=64,100-(H71-24)*2.5,0)))),IF(AND(G71="篮球",C71="女"),IF(H71&lt;=0,0,IF(H71&lt;=18,120,IF(H71&lt;=28,120-(H71-18)*2,IF(H71&lt;=68,100-(H71-28)*2.5,0)))),IF(AND(G71="实心球",C71="男"),IF(H71&gt;=12.6,120,IF(H71&gt;=9.4,120-(12.6-H71)*6.25,IF(5.4&lt;=H71,100-(9.4-H71)*25,0))),IF(AND(G71="实心球",C71="女"),IF(H71&gt;9.6,120,IF(6.4&lt;=H71,120-(9.6-H71)*6.25,IF(H71&gt;=3.4,100-(6.4-H71)*(5/0.15),0))),IF(AND(C71="男",G71="立定跳远"),IF(H71&gt;=2.75,120,IF(H71&gt;2.35,120-(2.75-H71)*50,IF(H71&gt;1.75,100-(2.35-H71)*(5/0.03),0))),IF(AND(C71="女",G71="立定跳远"),IF(H71&gt;=2.27,120,IF(H71&gt;=1.87,120-(2.27-H71)*50,IF(H71&gt;=1.27,100-(1.87-H71)*(5/0.03),0))),IF(C71="男",“男生”,女生))))))))))))</f>
        <v>0</v>
      </c>
      <c r="J71" s="38">
        <f t="shared" si="1"/>
        <v>0</v>
      </c>
    </row>
    <row r="72" spans="1:10">
      <c r="A72" s="30">
        <v>70</v>
      </c>
      <c r="B72" s="30"/>
      <c r="C72" s="37"/>
      <c r="D72" s="37"/>
      <c r="E72" s="41"/>
      <c r="F72" s="39">
        <f>IF(ISNUMBER(D72),IF(ISBLANK(E72),0,IF(ISNUMBER(E72),IF(C72="男",IF(E72&lt;24.8,120,IF(E72&lt;=28,120-(E72-24.8)*6.25,IF(E72&lt;=40,100-(5/0.6)*(E72-28),0))),IF(E72&lt;30.4,120,IF(E72&lt;=33.6,120-(E72-30.4)*6.25,IF(E72&lt;45.6,100-(5/0.6)*(E72-33.6),0)))),IF(C72="男",IF((LEFT(E72,1)*60+RIGHT(E72,2))&lt;187,120,IF((LEFT(E72,1)*60+RIGHT(E72,2))&lt;=215,120-((LEFT(E72,1)*60+RIGHT(E72,2))-187)*(5/7),IF((LEFT(E72,1)*60+RIGHT(E72,2))&lt;=315,100-(5/5)*((LEFT(E72,1)*60+RIGHT(E72,2))-215),0))),IF((LEFT(E72,1)*60+RIGHT(E72,2))&lt;172,120,IF((LEFT(E72,1)*60+RIGHT(E72,2))&lt;=200,120-((LEFT(E72,1)*60+RIGHT(E72,2))-172)*(5/7),IF((LEFT(E72,1)*60+RIGHT(E72,2))&lt;300,100-(5/5)*((LEFT(E72,1)*60+RIGHT(E72,2))-200),0)))))),IF(ISBLANK(E72),0,IF(AND(C72="男",D72="引体向上"),IF(E72&gt;=19,120,IF(E72&gt;=11,120-(19-E72)*2.5,IF(E72&gt;=7,100-(11-E72)*5,IF(E72&gt;=1,80-(7-E72)*10,0)))),IF(D72="跳绳",IF(E72&gt;=224,120,IF(E72&gt;=164,120-(5/15)*(224-E72),IF(4&lt;=E72,100-(164-E72)*(5/8),0))),IF(OR(D72="仰卧起坐",D72="仰卧"),IF(E72&gt;=60,120,IF(E72&gt;=40,120-(60-E72),IF(E72&gt;=2,100-(40-E72)*2.5,0))),IF(AND(D72="篮球",C72="男"),IF(E72&lt;=0,0,IF(E72&lt;=14,120,IF(E72&lt;=24,120-(E72-14)*2,IF(E72&lt;=64,100-(E72-24)*2.5,0)))),IF(AND(D72="篮球",C72="女"),IF(E72&lt;=0,0,IF(E72&lt;=18,120,IF(E72&lt;=28,120-(E72-18)*2,IF(E72&lt;=68,100-(E72-28)*2.5,0)))),IF(AND(D72="实心球",C72="男"),IF(E72&gt;=12.6,120,IF(E72&gt;=9.4,120-(12.6-E72)*6.25,IF(5.4&lt;=E72,100-(9.4-E72)*25,0))),IF(AND(D72="实心球",C72="女"),IF(E72&gt;9.6,120,IF(6.4&lt;=E72,120-(9.6-E72)*6.25,IF(E72&gt;=3.4,100-(6.4-E72)*(5/0.15),0))),IF(AND(C72="男",D72="立定跳远"),IF(E72&gt;=2.75,120,IF(E72&gt;2.35,120-(2.75-E72)*50,IF(E72&gt;1.75,100-(2.35-E72)*(5/0.03),0))),IF(AND(C72="女",D72="立定跳远"),IF(E72&gt;=2.27,120,IF(E72&gt;=1.87,120-(2.27-E72)*50,IF(E72&gt;=1.27,100-(1.87-E72)*(5/0.03),0))),IF(C72="男",“男生”,女生))))))))))))</f>
        <v>0</v>
      </c>
      <c r="G72" s="30"/>
      <c r="H72" s="42"/>
      <c r="I72" s="44">
        <f>IF(ISNUMBER(G72),IF(ISBLANK(H72),0,IF(ISNUMBER(H72),IF(C72="男",IF(H72&lt;24.8,120,IF(H72&lt;=28,120-(H72-24.8)*6.25,IF(H72&lt;=40,100-(5/0.6)*(H72-28),0))),IF(H72&lt;30.4,120,IF(H72&lt;=33.6,120-(H72-30.4)*6.25,IF(H72&lt;45.6,100-(5/0.6)*(H72-33.6),0)))),IF(C72="男",IF((LEFT(H72,1)*60+RIGHT(H72,2))&lt;187,120,IF((LEFT(H72,1)*60+RIGHT(H72,2))&lt;=215,120-((LEFT(H72,1)*60+RIGHT(H72,2))-187)*(5/7),IF((LEFT(H72,1)*60+RIGHT(H72,2))&lt;=315,100-(5/5)*((LEFT(H72,1)*60+RIGHT(H72,2))-215),0))),IF((LEFT(H72,1)*60+RIGHT(H72,2))&lt;172,120,IF((LEFT(H72,1)*60+RIGHT(H72,2))&lt;=200,120-((LEFT(H72,1)*60+RIGHT(H72,2))-172)*(5/7),IF((LEFT(H72,1)*60+RIGHT(H72,2))&lt;300,100-(5/5)*((LEFT(H72,1)*60+RIGHT(H72,2))-200),0)))))),IF(ISBLANK(H72),0,IF(AND(C72="男",G72="引体向上"),IF(H72&gt;=19,120,IF(H72&gt;=11,120-(19-H72)*2.5,IF(H72&gt;=7,100-(11-H72)*5,IF(H72&gt;=1,80-(7-H72)*10,0)))),IF(G72="跳绳",IF(H72&gt;=224,120,IF(H72&gt;=164,120-(5/15)*(224-H72),IF(4&lt;=H72,100-(164-H72)*(5/8),0))),IF(OR(G72="仰卧起坐",G72="仰卧"),IF(H72&gt;=60,120,IF(H72&gt;=40,120-(60-H72),IF(H72&gt;=2,100-(40-H72)*2.5,0))),IF(AND(G72="篮球",C72="男"),IF(H72&lt;=0,0,IF(H72&lt;=14,120,IF(H72&lt;=24,120-(H72-14)*2,IF(H72&lt;=64,100-(H72-24)*2.5,0)))),IF(AND(G72="篮球",C72="女"),IF(H72&lt;=0,0,IF(H72&lt;=18,120,IF(H72&lt;=28,120-(H72-18)*2,IF(H72&lt;=68,100-(H72-28)*2.5,0)))),IF(AND(G72="实心球",C72="男"),IF(H72&gt;=12.6,120,IF(H72&gt;=9.4,120-(12.6-H72)*6.25,IF(5.4&lt;=H72,100-(9.4-H72)*25,0))),IF(AND(G72="实心球",C72="女"),IF(H72&gt;9.6,120,IF(6.4&lt;=H72,120-(9.6-H72)*6.25,IF(H72&gt;=3.4,100-(6.4-H72)*(5/0.15),0))),IF(AND(C72="男",G72="立定跳远"),IF(H72&gt;=2.75,120,IF(H72&gt;2.35,120-(2.75-H72)*50,IF(H72&gt;1.75,100-(2.35-H72)*(5/0.03),0))),IF(AND(C72="女",G72="立定跳远"),IF(H72&gt;=2.27,120,IF(H72&gt;=1.87,120-(2.27-H72)*50,IF(H72&gt;=1.27,100-(1.87-H72)*(5/0.03),0))),IF(C72="男",“男生”,女生))))))))))))</f>
        <v>0</v>
      </c>
      <c r="J72" s="38">
        <f t="shared" ref="J72:J102" si="2">IF((F72+I72)&gt;200,50,(F72+I72)/4)</f>
        <v>0</v>
      </c>
    </row>
    <row r="73" spans="1:10">
      <c r="A73" s="30">
        <v>71</v>
      </c>
      <c r="B73" s="30"/>
      <c r="C73" s="37"/>
      <c r="D73" s="37"/>
      <c r="E73" s="41"/>
      <c r="F73" s="39">
        <f>IF(ISNUMBER(D73),IF(ISBLANK(E73),0,IF(ISNUMBER(E73),IF(C73="男",IF(E73&lt;24.8,120,IF(E73&lt;=28,120-(E73-24.8)*6.25,IF(E73&lt;=40,100-(5/0.6)*(E73-28),0))),IF(E73&lt;30.4,120,IF(E73&lt;=33.6,120-(E73-30.4)*6.25,IF(E73&lt;45.6,100-(5/0.6)*(E73-33.6),0)))),IF(C73="男",IF((LEFT(E73,1)*60+RIGHT(E73,2))&lt;187,120,IF((LEFT(E73,1)*60+RIGHT(E73,2))&lt;=215,120-((LEFT(E73,1)*60+RIGHT(E73,2))-187)*(5/7),IF((LEFT(E73,1)*60+RIGHT(E73,2))&lt;=315,100-(5/5)*((LEFT(E73,1)*60+RIGHT(E73,2))-215),0))),IF((LEFT(E73,1)*60+RIGHT(E73,2))&lt;172,120,IF((LEFT(E73,1)*60+RIGHT(E73,2))&lt;=200,120-((LEFT(E73,1)*60+RIGHT(E73,2))-172)*(5/7),IF((LEFT(E73,1)*60+RIGHT(E73,2))&lt;300,100-(5/5)*((LEFT(E73,1)*60+RIGHT(E73,2))-200),0)))))),IF(ISBLANK(E73),0,IF(AND(C73="男",D73="引体向上"),IF(E73&gt;=19,120,IF(E73&gt;=11,120-(19-E73)*2.5,IF(E73&gt;=7,100-(11-E73)*5,IF(E73&gt;=1,80-(7-E73)*10,0)))),IF(D73="跳绳",IF(E73&gt;=224,120,IF(E73&gt;=164,120-(5/15)*(224-E73),IF(4&lt;=E73,100-(164-E73)*(5/8),0))),IF(OR(D73="仰卧起坐",D73="仰卧"),IF(E73&gt;=60,120,IF(E73&gt;=40,120-(60-E73),IF(E73&gt;=2,100-(40-E73)*2.5,0))),IF(AND(D73="篮球",C73="男"),IF(E73&lt;=0,0,IF(E73&lt;=14,120,IF(E73&lt;=24,120-(E73-14)*2,IF(E73&lt;=64,100-(E73-24)*2.5,0)))),IF(AND(D73="篮球",C73="女"),IF(E73&lt;=0,0,IF(E73&lt;=18,120,IF(E73&lt;=28,120-(E73-18)*2,IF(E73&lt;=68,100-(E73-28)*2.5,0)))),IF(AND(D73="实心球",C73="男"),IF(E73&gt;=12.6,120,IF(E73&gt;=9.4,120-(12.6-E73)*6.25,IF(5.4&lt;=E73,100-(9.4-E73)*25,0))),IF(AND(D73="实心球",C73="女"),IF(E73&gt;9.6,120,IF(6.4&lt;=E73,120-(9.6-E73)*6.25,IF(E73&gt;=3.4,100-(6.4-E73)*(5/0.15),0))),IF(AND(C73="男",D73="立定跳远"),IF(E73&gt;=2.75,120,IF(E73&gt;2.35,120-(2.75-E73)*50,IF(E73&gt;1.75,100-(2.35-E73)*(5/0.03),0))),IF(AND(C73="女",D73="立定跳远"),IF(E73&gt;=2.27,120,IF(E73&gt;=1.87,120-(2.27-E73)*50,IF(E73&gt;=1.27,100-(1.87-E73)*(5/0.03),0))),IF(C73="男",“男生”,女生))))))))))))</f>
        <v>0</v>
      </c>
      <c r="G73" s="30"/>
      <c r="H73" s="42"/>
      <c r="I73" s="44">
        <f>IF(ISNUMBER(G73),IF(ISBLANK(H73),0,IF(ISNUMBER(H73),IF(C73="男",IF(H73&lt;24.8,120,IF(H73&lt;=28,120-(H73-24.8)*6.25,IF(H73&lt;=40,100-(5/0.6)*(H73-28),0))),IF(H73&lt;30.4,120,IF(H73&lt;=33.6,120-(H73-30.4)*6.25,IF(H73&lt;45.6,100-(5/0.6)*(H73-33.6),0)))),IF(C73="男",IF((LEFT(H73,1)*60+RIGHT(H73,2))&lt;187,120,IF((LEFT(H73,1)*60+RIGHT(H73,2))&lt;=215,120-((LEFT(H73,1)*60+RIGHT(H73,2))-187)*(5/7),IF((LEFT(H73,1)*60+RIGHT(H73,2))&lt;=315,100-(5/5)*((LEFT(H73,1)*60+RIGHT(H73,2))-215),0))),IF((LEFT(H73,1)*60+RIGHT(H73,2))&lt;172,120,IF((LEFT(H73,1)*60+RIGHT(H73,2))&lt;=200,120-((LEFT(H73,1)*60+RIGHT(H73,2))-172)*(5/7),IF((LEFT(H73,1)*60+RIGHT(H73,2))&lt;300,100-(5/5)*((LEFT(H73,1)*60+RIGHT(H73,2))-200),0)))))),IF(ISBLANK(H73),0,IF(AND(C73="男",G73="引体向上"),IF(H73&gt;=19,120,IF(H73&gt;=11,120-(19-H73)*2.5,IF(H73&gt;=7,100-(11-H73)*5,IF(H73&gt;=1,80-(7-H73)*10,0)))),IF(G73="跳绳",IF(H73&gt;=224,120,IF(H73&gt;=164,120-(5/15)*(224-H73),IF(4&lt;=H73,100-(164-H73)*(5/8),0))),IF(OR(G73="仰卧起坐",G73="仰卧"),IF(H73&gt;=60,120,IF(H73&gt;=40,120-(60-H73),IF(H73&gt;=2,100-(40-H73)*2.5,0))),IF(AND(G73="篮球",C73="男"),IF(H73&lt;=0,0,IF(H73&lt;=14,120,IF(H73&lt;=24,120-(H73-14)*2,IF(H73&lt;=64,100-(H73-24)*2.5,0)))),IF(AND(G73="篮球",C73="女"),IF(H73&lt;=0,0,IF(H73&lt;=18,120,IF(H73&lt;=28,120-(H73-18)*2,IF(H73&lt;=68,100-(H73-28)*2.5,0)))),IF(AND(G73="实心球",C73="男"),IF(H73&gt;=12.6,120,IF(H73&gt;=9.4,120-(12.6-H73)*6.25,IF(5.4&lt;=H73,100-(9.4-H73)*25,0))),IF(AND(G73="实心球",C73="女"),IF(H73&gt;9.6,120,IF(6.4&lt;=H73,120-(9.6-H73)*6.25,IF(H73&gt;=3.4,100-(6.4-H73)*(5/0.15),0))),IF(AND(C73="男",G73="立定跳远"),IF(H73&gt;=2.75,120,IF(H73&gt;2.35,120-(2.75-H73)*50,IF(H73&gt;1.75,100-(2.35-H73)*(5/0.03),0))),IF(AND(C73="女",G73="立定跳远"),IF(H73&gt;=2.27,120,IF(H73&gt;=1.87,120-(2.27-H73)*50,IF(H73&gt;=1.27,100-(1.87-H73)*(5/0.03),0))),IF(C73="男",“男生”,女生))))))))))))</f>
        <v>0</v>
      </c>
      <c r="J73" s="38">
        <f t="shared" si="2"/>
        <v>0</v>
      </c>
    </row>
    <row r="74" spans="1:10">
      <c r="A74" s="30">
        <v>72</v>
      </c>
      <c r="B74" s="30"/>
      <c r="C74" s="37"/>
      <c r="D74" s="37"/>
      <c r="E74" s="41"/>
      <c r="F74" s="39">
        <f>IF(ISNUMBER(D74),IF(ISBLANK(E74),0,IF(ISNUMBER(E74),IF(C74="男",IF(E74&lt;24.8,120,IF(E74&lt;=28,120-(E74-24.8)*6.25,IF(E74&lt;=40,100-(5/0.6)*(E74-28),0))),IF(E74&lt;30.4,120,IF(E74&lt;=33.6,120-(E74-30.4)*6.25,IF(E74&lt;45.6,100-(5/0.6)*(E74-33.6),0)))),IF(C74="男",IF((LEFT(E74,1)*60+RIGHT(E74,2))&lt;187,120,IF((LEFT(E74,1)*60+RIGHT(E74,2))&lt;=215,120-((LEFT(E74,1)*60+RIGHT(E74,2))-187)*(5/7),IF((LEFT(E74,1)*60+RIGHT(E74,2))&lt;=315,100-(5/5)*((LEFT(E74,1)*60+RIGHT(E74,2))-215),0))),IF((LEFT(E74,1)*60+RIGHT(E74,2))&lt;172,120,IF((LEFT(E74,1)*60+RIGHT(E74,2))&lt;=200,120-((LEFT(E74,1)*60+RIGHT(E74,2))-172)*(5/7),IF((LEFT(E74,1)*60+RIGHT(E74,2))&lt;300,100-(5/5)*((LEFT(E74,1)*60+RIGHT(E74,2))-200),0)))))),IF(ISBLANK(E74),0,IF(AND(C74="男",D74="引体向上"),IF(E74&gt;=19,120,IF(E74&gt;=11,120-(19-E74)*2.5,IF(E74&gt;=7,100-(11-E74)*5,IF(E74&gt;=1,80-(7-E74)*10,0)))),IF(D74="跳绳",IF(E74&gt;=224,120,IF(E74&gt;=164,120-(5/15)*(224-E74),IF(4&lt;=E74,100-(164-E74)*(5/8),0))),IF(OR(D74="仰卧起坐",D74="仰卧"),IF(E74&gt;=60,120,IF(E74&gt;=40,120-(60-E74),IF(E74&gt;=2,100-(40-E74)*2.5,0))),IF(AND(D74="篮球",C74="男"),IF(E74&lt;=0,0,IF(E74&lt;=14,120,IF(E74&lt;=24,120-(E74-14)*2,IF(E74&lt;=64,100-(E74-24)*2.5,0)))),IF(AND(D74="篮球",C74="女"),IF(E74&lt;=0,0,IF(E74&lt;=18,120,IF(E74&lt;=28,120-(E74-18)*2,IF(E74&lt;=68,100-(E74-28)*2.5,0)))),IF(AND(D74="实心球",C74="男"),IF(E74&gt;=12.6,120,IF(E74&gt;=9.4,120-(12.6-E74)*6.25,IF(5.4&lt;=E74,100-(9.4-E74)*25,0))),IF(AND(D74="实心球",C74="女"),IF(E74&gt;9.6,120,IF(6.4&lt;=E74,120-(9.6-E74)*6.25,IF(E74&gt;=3.4,100-(6.4-E74)*(5/0.15),0))),IF(AND(C74="男",D74="立定跳远"),IF(E74&gt;=2.75,120,IF(E74&gt;2.35,120-(2.75-E74)*50,IF(E74&gt;1.75,100-(2.35-E74)*(5/0.03),0))),IF(AND(C74="女",D74="立定跳远"),IF(E74&gt;=2.27,120,IF(E74&gt;=1.87,120-(2.27-E74)*50,IF(E74&gt;=1.27,100-(1.87-E74)*(5/0.03),0))),IF(C74="男",“男生”,女生))))))))))))</f>
        <v>0</v>
      </c>
      <c r="G74" s="30"/>
      <c r="H74" s="42"/>
      <c r="I74" s="44">
        <f>IF(ISNUMBER(G74),IF(ISBLANK(H74),0,IF(ISNUMBER(H74),IF(C74="男",IF(H74&lt;24.8,120,IF(H74&lt;=28,120-(H74-24.8)*6.25,IF(H74&lt;=40,100-(5/0.6)*(H74-28),0))),IF(H74&lt;30.4,120,IF(H74&lt;=33.6,120-(H74-30.4)*6.25,IF(H74&lt;45.6,100-(5/0.6)*(H74-33.6),0)))),IF(C74="男",IF((LEFT(H74,1)*60+RIGHT(H74,2))&lt;187,120,IF((LEFT(H74,1)*60+RIGHT(H74,2))&lt;=215,120-((LEFT(H74,1)*60+RIGHT(H74,2))-187)*(5/7),IF((LEFT(H74,1)*60+RIGHT(H74,2))&lt;=315,100-(5/5)*((LEFT(H74,1)*60+RIGHT(H74,2))-215),0))),IF((LEFT(H74,1)*60+RIGHT(H74,2))&lt;172,120,IF((LEFT(H74,1)*60+RIGHT(H74,2))&lt;=200,120-((LEFT(H74,1)*60+RIGHT(H74,2))-172)*(5/7),IF((LEFT(H74,1)*60+RIGHT(H74,2))&lt;300,100-(5/5)*((LEFT(H74,1)*60+RIGHT(H74,2))-200),0)))))),IF(ISBLANK(H74),0,IF(AND(C74="男",G74="引体向上"),IF(H74&gt;=19,120,IF(H74&gt;=11,120-(19-H74)*2.5,IF(H74&gt;=7,100-(11-H74)*5,IF(H74&gt;=1,80-(7-H74)*10,0)))),IF(G74="跳绳",IF(H74&gt;=224,120,IF(H74&gt;=164,120-(5/15)*(224-H74),IF(4&lt;=H74,100-(164-H74)*(5/8),0))),IF(OR(G74="仰卧起坐",G74="仰卧"),IF(H74&gt;=60,120,IF(H74&gt;=40,120-(60-H74),IF(H74&gt;=2,100-(40-H74)*2.5,0))),IF(AND(G74="篮球",C74="男"),IF(H74&lt;=0,0,IF(H74&lt;=14,120,IF(H74&lt;=24,120-(H74-14)*2,IF(H74&lt;=64,100-(H74-24)*2.5,0)))),IF(AND(G74="篮球",C74="女"),IF(H74&lt;=0,0,IF(H74&lt;=18,120,IF(H74&lt;=28,120-(H74-18)*2,IF(H74&lt;=68,100-(H74-28)*2.5,0)))),IF(AND(G74="实心球",C74="男"),IF(H74&gt;=12.6,120,IF(H74&gt;=9.4,120-(12.6-H74)*6.25,IF(5.4&lt;=H74,100-(9.4-H74)*25,0))),IF(AND(G74="实心球",C74="女"),IF(H74&gt;9.6,120,IF(6.4&lt;=H74,120-(9.6-H74)*6.25,IF(H74&gt;=3.4,100-(6.4-H74)*(5/0.15),0))),IF(AND(C74="男",G74="立定跳远"),IF(H74&gt;=2.75,120,IF(H74&gt;2.35,120-(2.75-H74)*50,IF(H74&gt;1.75,100-(2.35-H74)*(5/0.03),0))),IF(AND(C74="女",G74="立定跳远"),IF(H74&gt;=2.27,120,IF(H74&gt;=1.87,120-(2.27-H74)*50,IF(H74&gt;=1.27,100-(1.87-H74)*(5/0.03),0))),IF(C74="男",“男生”,女生))))))))))))</f>
        <v>0</v>
      </c>
      <c r="J74" s="38">
        <f t="shared" si="2"/>
        <v>0</v>
      </c>
    </row>
    <row r="75" spans="1:10">
      <c r="A75" s="30">
        <v>73</v>
      </c>
      <c r="B75" s="30"/>
      <c r="C75" s="37"/>
      <c r="D75" s="37"/>
      <c r="E75" s="41"/>
      <c r="F75" s="39">
        <f>IF(ISNUMBER(D75),IF(ISBLANK(E75),0,IF(ISNUMBER(E75),IF(C75="男",IF(E75&lt;24.8,120,IF(E75&lt;=28,120-(E75-24.8)*6.25,IF(E75&lt;=40,100-(5/0.6)*(E75-28),0))),IF(E75&lt;30.4,120,IF(E75&lt;=33.6,120-(E75-30.4)*6.25,IF(E75&lt;45.6,100-(5/0.6)*(E75-33.6),0)))),IF(C75="男",IF((LEFT(E75,1)*60+RIGHT(E75,2))&lt;187,120,IF((LEFT(E75,1)*60+RIGHT(E75,2))&lt;=215,120-((LEFT(E75,1)*60+RIGHT(E75,2))-187)*(5/7),IF((LEFT(E75,1)*60+RIGHT(E75,2))&lt;=315,100-(5/5)*((LEFT(E75,1)*60+RIGHT(E75,2))-215),0))),IF((LEFT(E75,1)*60+RIGHT(E75,2))&lt;172,120,IF((LEFT(E75,1)*60+RIGHT(E75,2))&lt;=200,120-((LEFT(E75,1)*60+RIGHT(E75,2))-172)*(5/7),IF((LEFT(E75,1)*60+RIGHT(E75,2))&lt;300,100-(5/5)*((LEFT(E75,1)*60+RIGHT(E75,2))-200),0)))))),IF(ISBLANK(E75),0,IF(AND(C75="男",D75="引体向上"),IF(E75&gt;=19,120,IF(E75&gt;=11,120-(19-E75)*2.5,IF(E75&gt;=7,100-(11-E75)*5,IF(E75&gt;=1,80-(7-E75)*10,0)))),IF(D75="跳绳",IF(E75&gt;=224,120,IF(E75&gt;=164,120-(5/15)*(224-E75),IF(4&lt;=E75,100-(164-E75)*(5/8),0))),IF(OR(D75="仰卧起坐",D75="仰卧"),IF(E75&gt;=60,120,IF(E75&gt;=40,120-(60-E75),IF(E75&gt;=2,100-(40-E75)*2.5,0))),IF(AND(D75="篮球",C75="男"),IF(E75&lt;=0,0,IF(E75&lt;=14,120,IF(E75&lt;=24,120-(E75-14)*2,IF(E75&lt;=64,100-(E75-24)*2.5,0)))),IF(AND(D75="篮球",C75="女"),IF(E75&lt;=0,0,IF(E75&lt;=18,120,IF(E75&lt;=28,120-(E75-18)*2,IF(E75&lt;=68,100-(E75-28)*2.5,0)))),IF(AND(D75="实心球",C75="男"),IF(E75&gt;=12.6,120,IF(E75&gt;=9.4,120-(12.6-E75)*6.25,IF(5.4&lt;=E75,100-(9.4-E75)*25,0))),IF(AND(D75="实心球",C75="女"),IF(E75&gt;9.6,120,IF(6.4&lt;=E75,120-(9.6-E75)*6.25,IF(E75&gt;=3.4,100-(6.4-E75)*(5/0.15),0))),IF(AND(C75="男",D75="立定跳远"),IF(E75&gt;=2.75,120,IF(E75&gt;2.35,120-(2.75-E75)*50,IF(E75&gt;1.75,100-(2.35-E75)*(5/0.03),0))),IF(AND(C75="女",D75="立定跳远"),IF(E75&gt;=2.27,120,IF(E75&gt;=1.87,120-(2.27-E75)*50,IF(E75&gt;=1.27,100-(1.87-E75)*(5/0.03),0))),IF(C75="男",“男生”,女生))))))))))))</f>
        <v>0</v>
      </c>
      <c r="G75" s="30"/>
      <c r="H75" s="42"/>
      <c r="I75" s="44">
        <f>IF(ISNUMBER(G75),IF(ISBLANK(H75),0,IF(ISNUMBER(H75),IF(C75="男",IF(H75&lt;24.8,120,IF(H75&lt;=28,120-(H75-24.8)*6.25,IF(H75&lt;=40,100-(5/0.6)*(H75-28),0))),IF(H75&lt;30.4,120,IF(H75&lt;=33.6,120-(H75-30.4)*6.25,IF(H75&lt;45.6,100-(5/0.6)*(H75-33.6),0)))),IF(C75="男",IF((LEFT(H75,1)*60+RIGHT(H75,2))&lt;187,120,IF((LEFT(H75,1)*60+RIGHT(H75,2))&lt;=215,120-((LEFT(H75,1)*60+RIGHT(H75,2))-187)*(5/7),IF((LEFT(H75,1)*60+RIGHT(H75,2))&lt;=315,100-(5/5)*((LEFT(H75,1)*60+RIGHT(H75,2))-215),0))),IF((LEFT(H75,1)*60+RIGHT(H75,2))&lt;172,120,IF((LEFT(H75,1)*60+RIGHT(H75,2))&lt;=200,120-((LEFT(H75,1)*60+RIGHT(H75,2))-172)*(5/7),IF((LEFT(H75,1)*60+RIGHT(H75,2))&lt;300,100-(5/5)*((LEFT(H75,1)*60+RIGHT(H75,2))-200),0)))))),IF(ISBLANK(H75),0,IF(AND(C75="男",G75="引体向上"),IF(H75&gt;=19,120,IF(H75&gt;=11,120-(19-H75)*2.5,IF(H75&gt;=7,100-(11-H75)*5,IF(H75&gt;=1,80-(7-H75)*10,0)))),IF(G75="跳绳",IF(H75&gt;=224,120,IF(H75&gt;=164,120-(5/15)*(224-H75),IF(4&lt;=H75,100-(164-H75)*(5/8),0))),IF(OR(G75="仰卧起坐",G75="仰卧"),IF(H75&gt;=60,120,IF(H75&gt;=40,120-(60-H75),IF(H75&gt;=2,100-(40-H75)*2.5,0))),IF(AND(G75="篮球",C75="男"),IF(H75&lt;=0,0,IF(H75&lt;=14,120,IF(H75&lt;=24,120-(H75-14)*2,IF(H75&lt;=64,100-(H75-24)*2.5,0)))),IF(AND(G75="篮球",C75="女"),IF(H75&lt;=0,0,IF(H75&lt;=18,120,IF(H75&lt;=28,120-(H75-18)*2,IF(H75&lt;=68,100-(H75-28)*2.5,0)))),IF(AND(G75="实心球",C75="男"),IF(H75&gt;=12.6,120,IF(H75&gt;=9.4,120-(12.6-H75)*6.25,IF(5.4&lt;=H75,100-(9.4-H75)*25,0))),IF(AND(G75="实心球",C75="女"),IF(H75&gt;9.6,120,IF(6.4&lt;=H75,120-(9.6-H75)*6.25,IF(H75&gt;=3.4,100-(6.4-H75)*(5/0.15),0))),IF(AND(C75="男",G75="立定跳远"),IF(H75&gt;=2.75,120,IF(H75&gt;2.35,120-(2.75-H75)*50,IF(H75&gt;1.75,100-(2.35-H75)*(5/0.03),0))),IF(AND(C75="女",G75="立定跳远"),IF(H75&gt;=2.27,120,IF(H75&gt;=1.87,120-(2.27-H75)*50,IF(H75&gt;=1.27,100-(1.87-H75)*(5/0.03),0))),IF(C75="男",“男生”,女生))))))))))))</f>
        <v>0</v>
      </c>
      <c r="J75" s="38">
        <f t="shared" si="2"/>
        <v>0</v>
      </c>
    </row>
    <row r="76" spans="1:10">
      <c r="A76" s="30">
        <v>74</v>
      </c>
      <c r="B76" s="30"/>
      <c r="C76" s="37"/>
      <c r="D76" s="37"/>
      <c r="E76" s="41"/>
      <c r="F76" s="39">
        <f>IF(ISNUMBER(D76),IF(ISBLANK(E76),0,IF(ISNUMBER(E76),IF(C76="男",IF(E76&lt;24.8,120,IF(E76&lt;=28,120-(E76-24.8)*6.25,IF(E76&lt;=40,100-(5/0.6)*(E76-28),0))),IF(E76&lt;30.4,120,IF(E76&lt;=33.6,120-(E76-30.4)*6.25,IF(E76&lt;45.6,100-(5/0.6)*(E76-33.6),0)))),IF(C76="男",IF((LEFT(E76,1)*60+RIGHT(E76,2))&lt;187,120,IF((LEFT(E76,1)*60+RIGHT(E76,2))&lt;=215,120-((LEFT(E76,1)*60+RIGHT(E76,2))-187)*(5/7),IF((LEFT(E76,1)*60+RIGHT(E76,2))&lt;=315,100-(5/5)*((LEFT(E76,1)*60+RIGHT(E76,2))-215),0))),IF((LEFT(E76,1)*60+RIGHT(E76,2))&lt;172,120,IF((LEFT(E76,1)*60+RIGHT(E76,2))&lt;=200,120-((LEFT(E76,1)*60+RIGHT(E76,2))-172)*(5/7),IF((LEFT(E76,1)*60+RIGHT(E76,2))&lt;300,100-(5/5)*((LEFT(E76,1)*60+RIGHT(E76,2))-200),0)))))),IF(ISBLANK(E76),0,IF(AND(C76="男",D76="引体向上"),IF(E76&gt;=19,120,IF(E76&gt;=11,120-(19-E76)*2.5,IF(E76&gt;=7,100-(11-E76)*5,IF(E76&gt;=1,80-(7-E76)*10,0)))),IF(D76="跳绳",IF(E76&gt;=224,120,IF(E76&gt;=164,120-(5/15)*(224-E76),IF(4&lt;=E76,100-(164-E76)*(5/8),0))),IF(OR(D76="仰卧起坐",D76="仰卧"),IF(E76&gt;=60,120,IF(E76&gt;=40,120-(60-E76),IF(E76&gt;=2,100-(40-E76)*2.5,0))),IF(AND(D76="篮球",C76="男"),IF(E76&lt;=0,0,IF(E76&lt;=14,120,IF(E76&lt;=24,120-(E76-14)*2,IF(E76&lt;=64,100-(E76-24)*2.5,0)))),IF(AND(D76="篮球",C76="女"),IF(E76&lt;=0,0,IF(E76&lt;=18,120,IF(E76&lt;=28,120-(E76-18)*2,IF(E76&lt;=68,100-(E76-28)*2.5,0)))),IF(AND(D76="实心球",C76="男"),IF(E76&gt;=12.6,120,IF(E76&gt;=9.4,120-(12.6-E76)*6.25,IF(5.4&lt;=E76,100-(9.4-E76)*25,0))),IF(AND(D76="实心球",C76="女"),IF(E76&gt;9.6,120,IF(6.4&lt;=E76,120-(9.6-E76)*6.25,IF(E76&gt;=3.4,100-(6.4-E76)*(5/0.15),0))),IF(AND(C76="男",D76="立定跳远"),IF(E76&gt;=2.75,120,IF(E76&gt;2.35,120-(2.75-E76)*50,IF(E76&gt;1.75,100-(2.35-E76)*(5/0.03),0))),IF(AND(C76="女",D76="立定跳远"),IF(E76&gt;=2.27,120,IF(E76&gt;=1.87,120-(2.27-E76)*50,IF(E76&gt;=1.27,100-(1.87-E76)*(5/0.03),0))),IF(C76="男",“男生”,女生))))))))))))</f>
        <v>0</v>
      </c>
      <c r="G76" s="30"/>
      <c r="H76" s="42"/>
      <c r="I76" s="44">
        <f>IF(ISNUMBER(G76),IF(ISBLANK(H76),0,IF(ISNUMBER(H76),IF(C76="男",IF(H76&lt;24.8,120,IF(H76&lt;=28,120-(H76-24.8)*6.25,IF(H76&lt;=40,100-(5/0.6)*(H76-28),0))),IF(H76&lt;30.4,120,IF(H76&lt;=33.6,120-(H76-30.4)*6.25,IF(H76&lt;45.6,100-(5/0.6)*(H76-33.6),0)))),IF(C76="男",IF((LEFT(H76,1)*60+RIGHT(H76,2))&lt;187,120,IF((LEFT(H76,1)*60+RIGHT(H76,2))&lt;=215,120-((LEFT(H76,1)*60+RIGHT(H76,2))-187)*(5/7),IF((LEFT(H76,1)*60+RIGHT(H76,2))&lt;=315,100-(5/5)*((LEFT(H76,1)*60+RIGHT(H76,2))-215),0))),IF((LEFT(H76,1)*60+RIGHT(H76,2))&lt;172,120,IF((LEFT(H76,1)*60+RIGHT(H76,2))&lt;=200,120-((LEFT(H76,1)*60+RIGHT(H76,2))-172)*(5/7),IF((LEFT(H76,1)*60+RIGHT(H76,2))&lt;300,100-(5/5)*((LEFT(H76,1)*60+RIGHT(H76,2))-200),0)))))),IF(ISBLANK(H76),0,IF(AND(C76="男",G76="引体向上"),IF(H76&gt;=19,120,IF(H76&gt;=11,120-(19-H76)*2.5,IF(H76&gt;=7,100-(11-H76)*5,IF(H76&gt;=1,80-(7-H76)*10,0)))),IF(G76="跳绳",IF(H76&gt;=224,120,IF(H76&gt;=164,120-(5/15)*(224-H76),IF(4&lt;=H76,100-(164-H76)*(5/8),0))),IF(OR(G76="仰卧起坐",G76="仰卧"),IF(H76&gt;=60,120,IF(H76&gt;=40,120-(60-H76),IF(H76&gt;=2,100-(40-H76)*2.5,0))),IF(AND(G76="篮球",C76="男"),IF(H76&lt;=0,0,IF(H76&lt;=14,120,IF(H76&lt;=24,120-(H76-14)*2,IF(H76&lt;=64,100-(H76-24)*2.5,0)))),IF(AND(G76="篮球",C76="女"),IF(H76&lt;=0,0,IF(H76&lt;=18,120,IF(H76&lt;=28,120-(H76-18)*2,IF(H76&lt;=68,100-(H76-28)*2.5,0)))),IF(AND(G76="实心球",C76="男"),IF(H76&gt;=12.6,120,IF(H76&gt;=9.4,120-(12.6-H76)*6.25,IF(5.4&lt;=H76,100-(9.4-H76)*25,0))),IF(AND(G76="实心球",C76="女"),IF(H76&gt;9.6,120,IF(6.4&lt;=H76,120-(9.6-H76)*6.25,IF(H76&gt;=3.4,100-(6.4-H76)*(5/0.15),0))),IF(AND(C76="男",G76="立定跳远"),IF(H76&gt;=2.75,120,IF(H76&gt;2.35,120-(2.75-H76)*50,IF(H76&gt;1.75,100-(2.35-H76)*(5/0.03),0))),IF(AND(C76="女",G76="立定跳远"),IF(H76&gt;=2.27,120,IF(H76&gt;=1.87,120-(2.27-H76)*50,IF(H76&gt;=1.27,100-(1.87-H76)*(5/0.03),0))),IF(C76="男",“男生”,女生))))))))))))</f>
        <v>0</v>
      </c>
      <c r="J76" s="38">
        <f t="shared" si="2"/>
        <v>0</v>
      </c>
    </row>
    <row r="77" spans="1:10">
      <c r="A77" s="30">
        <v>75</v>
      </c>
      <c r="B77" s="30"/>
      <c r="C77" s="37"/>
      <c r="D77" s="37"/>
      <c r="E77" s="41"/>
      <c r="F77" s="39">
        <f>IF(ISNUMBER(D77),IF(ISBLANK(E77),0,IF(ISNUMBER(E77),IF(C77="男",IF(E77&lt;24.8,120,IF(E77&lt;=28,120-(E77-24.8)*6.25,IF(E77&lt;=40,100-(5/0.6)*(E77-28),0))),IF(E77&lt;30.4,120,IF(E77&lt;=33.6,120-(E77-30.4)*6.25,IF(E77&lt;45.6,100-(5/0.6)*(E77-33.6),0)))),IF(C77="男",IF((LEFT(E77,1)*60+RIGHT(E77,2))&lt;187,120,IF((LEFT(E77,1)*60+RIGHT(E77,2))&lt;=215,120-((LEFT(E77,1)*60+RIGHT(E77,2))-187)*(5/7),IF((LEFT(E77,1)*60+RIGHT(E77,2))&lt;=315,100-(5/5)*((LEFT(E77,1)*60+RIGHT(E77,2))-215),0))),IF((LEFT(E77,1)*60+RIGHT(E77,2))&lt;172,120,IF((LEFT(E77,1)*60+RIGHT(E77,2))&lt;=200,120-((LEFT(E77,1)*60+RIGHT(E77,2))-172)*(5/7),IF((LEFT(E77,1)*60+RIGHT(E77,2))&lt;300,100-(5/5)*((LEFT(E77,1)*60+RIGHT(E77,2))-200),0)))))),IF(ISBLANK(E77),0,IF(AND(C77="男",D77="引体向上"),IF(E77&gt;=19,120,IF(E77&gt;=11,120-(19-E77)*2.5,IF(E77&gt;=7,100-(11-E77)*5,IF(E77&gt;=1,80-(7-E77)*10,0)))),IF(D77="跳绳",IF(E77&gt;=224,120,IF(E77&gt;=164,120-(5/15)*(224-E77),IF(4&lt;=E77,100-(164-E77)*(5/8),0))),IF(OR(D77="仰卧起坐",D77="仰卧"),IF(E77&gt;=60,120,IF(E77&gt;=40,120-(60-E77),IF(E77&gt;=2,100-(40-E77)*2.5,0))),IF(AND(D77="篮球",C77="男"),IF(E77&lt;=0,0,IF(E77&lt;=14,120,IF(E77&lt;=24,120-(E77-14)*2,IF(E77&lt;=64,100-(E77-24)*2.5,0)))),IF(AND(D77="篮球",C77="女"),IF(E77&lt;=0,0,IF(E77&lt;=18,120,IF(E77&lt;=28,120-(E77-18)*2,IF(E77&lt;=68,100-(E77-28)*2.5,0)))),IF(AND(D77="实心球",C77="男"),IF(E77&gt;=12.6,120,IF(E77&gt;=9.4,120-(12.6-E77)*6.25,IF(5.4&lt;=E77,100-(9.4-E77)*25,0))),IF(AND(D77="实心球",C77="女"),IF(E77&gt;9.6,120,IF(6.4&lt;=E77,120-(9.6-E77)*6.25,IF(E77&gt;=3.4,100-(6.4-E77)*(5/0.15),0))),IF(AND(C77="男",D77="立定跳远"),IF(E77&gt;=2.75,120,IF(E77&gt;2.35,120-(2.75-E77)*50,IF(E77&gt;1.75,100-(2.35-E77)*(5/0.03),0))),IF(AND(C77="女",D77="立定跳远"),IF(E77&gt;=2.27,120,IF(E77&gt;=1.87,120-(2.27-E77)*50,IF(E77&gt;=1.27,100-(1.87-E77)*(5/0.03),0))),IF(C77="男",“男生”,女生))))))))))))</f>
        <v>0</v>
      </c>
      <c r="G77" s="30"/>
      <c r="H77" s="42"/>
      <c r="I77" s="44">
        <f>IF(ISNUMBER(G77),IF(ISBLANK(H77),0,IF(ISNUMBER(H77),IF(C77="男",IF(H77&lt;24.8,120,IF(H77&lt;=28,120-(H77-24.8)*6.25,IF(H77&lt;=40,100-(5/0.6)*(H77-28),0))),IF(H77&lt;30.4,120,IF(H77&lt;=33.6,120-(H77-30.4)*6.25,IF(H77&lt;45.6,100-(5/0.6)*(H77-33.6),0)))),IF(C77="男",IF((LEFT(H77,1)*60+RIGHT(H77,2))&lt;187,120,IF((LEFT(H77,1)*60+RIGHT(H77,2))&lt;=215,120-((LEFT(H77,1)*60+RIGHT(H77,2))-187)*(5/7),IF((LEFT(H77,1)*60+RIGHT(H77,2))&lt;=315,100-(5/5)*((LEFT(H77,1)*60+RIGHT(H77,2))-215),0))),IF((LEFT(H77,1)*60+RIGHT(H77,2))&lt;172,120,IF((LEFT(H77,1)*60+RIGHT(H77,2))&lt;=200,120-((LEFT(H77,1)*60+RIGHT(H77,2))-172)*(5/7),IF((LEFT(H77,1)*60+RIGHT(H77,2))&lt;300,100-(5/5)*((LEFT(H77,1)*60+RIGHT(H77,2))-200),0)))))),IF(ISBLANK(H77),0,IF(AND(C77="男",G77="引体向上"),IF(H77&gt;=19,120,IF(H77&gt;=11,120-(19-H77)*2.5,IF(H77&gt;=7,100-(11-H77)*5,IF(H77&gt;=1,80-(7-H77)*10,0)))),IF(G77="跳绳",IF(H77&gt;=224,120,IF(H77&gt;=164,120-(5/15)*(224-H77),IF(4&lt;=H77,100-(164-H77)*(5/8),0))),IF(OR(G77="仰卧起坐",G77="仰卧"),IF(H77&gt;=60,120,IF(H77&gt;=40,120-(60-H77),IF(H77&gt;=2,100-(40-H77)*2.5,0))),IF(AND(G77="篮球",C77="男"),IF(H77&lt;=0,0,IF(H77&lt;=14,120,IF(H77&lt;=24,120-(H77-14)*2,IF(H77&lt;=64,100-(H77-24)*2.5,0)))),IF(AND(G77="篮球",C77="女"),IF(H77&lt;=0,0,IF(H77&lt;=18,120,IF(H77&lt;=28,120-(H77-18)*2,IF(H77&lt;=68,100-(H77-28)*2.5,0)))),IF(AND(G77="实心球",C77="男"),IF(H77&gt;=12.6,120,IF(H77&gt;=9.4,120-(12.6-H77)*6.25,IF(5.4&lt;=H77,100-(9.4-H77)*25,0))),IF(AND(G77="实心球",C77="女"),IF(H77&gt;9.6,120,IF(6.4&lt;=H77,120-(9.6-H77)*6.25,IF(H77&gt;=3.4,100-(6.4-H77)*(5/0.15),0))),IF(AND(C77="男",G77="立定跳远"),IF(H77&gt;=2.75,120,IF(H77&gt;2.35,120-(2.75-H77)*50,IF(H77&gt;1.75,100-(2.35-H77)*(5/0.03),0))),IF(AND(C77="女",G77="立定跳远"),IF(H77&gt;=2.27,120,IF(H77&gt;=1.87,120-(2.27-H77)*50,IF(H77&gt;=1.27,100-(1.87-H77)*(5/0.03),0))),IF(C77="男",“男生”,女生))))))))))))</f>
        <v>0</v>
      </c>
      <c r="J77" s="38">
        <f t="shared" si="2"/>
        <v>0</v>
      </c>
    </row>
    <row r="78" spans="1:10">
      <c r="A78" s="30">
        <v>76</v>
      </c>
      <c r="B78" s="30"/>
      <c r="C78" s="37"/>
      <c r="D78" s="37"/>
      <c r="E78" s="41"/>
      <c r="F78" s="39">
        <f>IF(ISNUMBER(D78),IF(ISBLANK(E78),0,IF(ISNUMBER(E78),IF(C78="男",IF(E78&lt;24.8,120,IF(E78&lt;=28,120-(E78-24.8)*6.25,IF(E78&lt;=40,100-(5/0.6)*(E78-28),0))),IF(E78&lt;30.4,120,IF(E78&lt;=33.6,120-(E78-30.4)*6.25,IF(E78&lt;45.6,100-(5/0.6)*(E78-33.6),0)))),IF(C78="男",IF((LEFT(E78,1)*60+RIGHT(E78,2))&lt;187,120,IF((LEFT(E78,1)*60+RIGHT(E78,2))&lt;=215,120-((LEFT(E78,1)*60+RIGHT(E78,2))-187)*(5/7),IF((LEFT(E78,1)*60+RIGHT(E78,2))&lt;=315,100-(5/5)*((LEFT(E78,1)*60+RIGHT(E78,2))-215),0))),IF((LEFT(E78,1)*60+RIGHT(E78,2))&lt;172,120,IF((LEFT(E78,1)*60+RIGHT(E78,2))&lt;=200,120-((LEFT(E78,1)*60+RIGHT(E78,2))-172)*(5/7),IF((LEFT(E78,1)*60+RIGHT(E78,2))&lt;300,100-(5/5)*((LEFT(E78,1)*60+RIGHT(E78,2))-200),0)))))),IF(ISBLANK(E78),0,IF(AND(C78="男",D78="引体向上"),IF(E78&gt;=19,120,IF(E78&gt;=11,120-(19-E78)*2.5,IF(E78&gt;=7,100-(11-E78)*5,IF(E78&gt;=1,80-(7-E78)*10,0)))),IF(D78="跳绳",IF(E78&gt;=224,120,IF(E78&gt;=164,120-(5/15)*(224-E78),IF(4&lt;=E78,100-(164-E78)*(5/8),0))),IF(OR(D78="仰卧起坐",D78="仰卧"),IF(E78&gt;=60,120,IF(E78&gt;=40,120-(60-E78),IF(E78&gt;=2,100-(40-E78)*2.5,0))),IF(AND(D78="篮球",C78="男"),IF(E78&lt;=0,0,IF(E78&lt;=14,120,IF(E78&lt;=24,120-(E78-14)*2,IF(E78&lt;=64,100-(E78-24)*2.5,0)))),IF(AND(D78="篮球",C78="女"),IF(E78&lt;=0,0,IF(E78&lt;=18,120,IF(E78&lt;=28,120-(E78-18)*2,IF(E78&lt;=68,100-(E78-28)*2.5,0)))),IF(AND(D78="实心球",C78="男"),IF(E78&gt;=12.6,120,IF(E78&gt;=9.4,120-(12.6-E78)*6.25,IF(5.4&lt;=E78,100-(9.4-E78)*25,0))),IF(AND(D78="实心球",C78="女"),IF(E78&gt;9.6,120,IF(6.4&lt;=E78,120-(9.6-E78)*6.25,IF(E78&gt;=3.4,100-(6.4-E78)*(5/0.15),0))),IF(AND(C78="男",D78="立定跳远"),IF(E78&gt;=2.75,120,IF(E78&gt;2.35,120-(2.75-E78)*50,IF(E78&gt;1.75,100-(2.35-E78)*(5/0.03),0))),IF(AND(C78="女",D78="立定跳远"),IF(E78&gt;=2.27,120,IF(E78&gt;=1.87,120-(2.27-E78)*50,IF(E78&gt;=1.27,100-(1.87-E78)*(5/0.03),0))),IF(C78="男",“男生”,女生))))))))))))</f>
        <v>0</v>
      </c>
      <c r="G78" s="30"/>
      <c r="H78" s="42"/>
      <c r="I78" s="44">
        <f>IF(ISNUMBER(G78),IF(ISBLANK(H78),0,IF(ISNUMBER(H78),IF(C78="男",IF(H78&lt;24.8,120,IF(H78&lt;=28,120-(H78-24.8)*6.25,IF(H78&lt;=40,100-(5/0.6)*(H78-28),0))),IF(H78&lt;30.4,120,IF(H78&lt;=33.6,120-(H78-30.4)*6.25,IF(H78&lt;45.6,100-(5/0.6)*(H78-33.6),0)))),IF(C78="男",IF((LEFT(H78,1)*60+RIGHT(H78,2))&lt;187,120,IF((LEFT(H78,1)*60+RIGHT(H78,2))&lt;=215,120-((LEFT(H78,1)*60+RIGHT(H78,2))-187)*(5/7),IF((LEFT(H78,1)*60+RIGHT(H78,2))&lt;=315,100-(5/5)*((LEFT(H78,1)*60+RIGHT(H78,2))-215),0))),IF((LEFT(H78,1)*60+RIGHT(H78,2))&lt;172,120,IF((LEFT(H78,1)*60+RIGHT(H78,2))&lt;=200,120-((LEFT(H78,1)*60+RIGHT(H78,2))-172)*(5/7),IF((LEFT(H78,1)*60+RIGHT(H78,2))&lt;300,100-(5/5)*((LEFT(H78,1)*60+RIGHT(H78,2))-200),0)))))),IF(ISBLANK(H78),0,IF(AND(C78="男",G78="引体向上"),IF(H78&gt;=19,120,IF(H78&gt;=11,120-(19-H78)*2.5,IF(H78&gt;=7,100-(11-H78)*5,IF(H78&gt;=1,80-(7-H78)*10,0)))),IF(G78="跳绳",IF(H78&gt;=224,120,IF(H78&gt;=164,120-(5/15)*(224-H78),IF(4&lt;=H78,100-(164-H78)*(5/8),0))),IF(OR(G78="仰卧起坐",G78="仰卧"),IF(H78&gt;=60,120,IF(H78&gt;=40,120-(60-H78),IF(H78&gt;=2,100-(40-H78)*2.5,0))),IF(AND(G78="篮球",C78="男"),IF(H78&lt;=0,0,IF(H78&lt;=14,120,IF(H78&lt;=24,120-(H78-14)*2,IF(H78&lt;=64,100-(H78-24)*2.5,0)))),IF(AND(G78="篮球",C78="女"),IF(H78&lt;=0,0,IF(H78&lt;=18,120,IF(H78&lt;=28,120-(H78-18)*2,IF(H78&lt;=68,100-(H78-28)*2.5,0)))),IF(AND(G78="实心球",C78="男"),IF(H78&gt;=12.6,120,IF(H78&gt;=9.4,120-(12.6-H78)*6.25,IF(5.4&lt;=H78,100-(9.4-H78)*25,0))),IF(AND(G78="实心球",C78="女"),IF(H78&gt;9.6,120,IF(6.4&lt;=H78,120-(9.6-H78)*6.25,IF(H78&gt;=3.4,100-(6.4-H78)*(5/0.15),0))),IF(AND(C78="男",G78="立定跳远"),IF(H78&gt;=2.75,120,IF(H78&gt;2.35,120-(2.75-H78)*50,IF(H78&gt;1.75,100-(2.35-H78)*(5/0.03),0))),IF(AND(C78="女",G78="立定跳远"),IF(H78&gt;=2.27,120,IF(H78&gt;=1.87,120-(2.27-H78)*50,IF(H78&gt;=1.27,100-(1.87-H78)*(5/0.03),0))),IF(C78="男",“男生”,女生))))))))))))</f>
        <v>0</v>
      </c>
      <c r="J78" s="38">
        <f t="shared" si="2"/>
        <v>0</v>
      </c>
    </row>
    <row r="79" spans="1:10">
      <c r="A79" s="30">
        <v>77</v>
      </c>
      <c r="B79" s="30"/>
      <c r="C79" s="37"/>
      <c r="D79" s="37"/>
      <c r="E79" s="41"/>
      <c r="F79" s="39">
        <f>IF(ISNUMBER(D79),IF(ISBLANK(E79),0,IF(ISNUMBER(E79),IF(C79="男",IF(E79&lt;24.8,120,IF(E79&lt;=28,120-(E79-24.8)*6.25,IF(E79&lt;=40,100-(5/0.6)*(E79-28),0))),IF(E79&lt;30.4,120,IF(E79&lt;=33.6,120-(E79-30.4)*6.25,IF(E79&lt;45.6,100-(5/0.6)*(E79-33.6),0)))),IF(C79="男",IF((LEFT(E79,1)*60+RIGHT(E79,2))&lt;187,120,IF((LEFT(E79,1)*60+RIGHT(E79,2))&lt;=215,120-((LEFT(E79,1)*60+RIGHT(E79,2))-187)*(5/7),IF((LEFT(E79,1)*60+RIGHT(E79,2))&lt;=315,100-(5/5)*((LEFT(E79,1)*60+RIGHT(E79,2))-215),0))),IF((LEFT(E79,1)*60+RIGHT(E79,2))&lt;172,120,IF((LEFT(E79,1)*60+RIGHT(E79,2))&lt;=200,120-((LEFT(E79,1)*60+RIGHT(E79,2))-172)*(5/7),IF((LEFT(E79,1)*60+RIGHT(E79,2))&lt;300,100-(5/5)*((LEFT(E79,1)*60+RIGHT(E79,2))-200),0)))))),IF(ISBLANK(E79),0,IF(AND(C79="男",D79="引体向上"),IF(E79&gt;=19,120,IF(E79&gt;=11,120-(19-E79)*2.5,IF(E79&gt;=7,100-(11-E79)*5,IF(E79&gt;=1,80-(7-E79)*10,0)))),IF(D79="跳绳",IF(E79&gt;=224,120,IF(E79&gt;=164,120-(5/15)*(224-E79),IF(4&lt;=E79,100-(164-E79)*(5/8),0))),IF(OR(D79="仰卧起坐",D79="仰卧"),IF(E79&gt;=60,120,IF(E79&gt;=40,120-(60-E79),IF(E79&gt;=2,100-(40-E79)*2.5,0))),IF(AND(D79="篮球",C79="男"),IF(E79&lt;=0,0,IF(E79&lt;=14,120,IF(E79&lt;=24,120-(E79-14)*2,IF(E79&lt;=64,100-(E79-24)*2.5,0)))),IF(AND(D79="篮球",C79="女"),IF(E79&lt;=0,0,IF(E79&lt;=18,120,IF(E79&lt;=28,120-(E79-18)*2,IF(E79&lt;=68,100-(E79-28)*2.5,0)))),IF(AND(D79="实心球",C79="男"),IF(E79&gt;=12.6,120,IF(E79&gt;=9.4,120-(12.6-E79)*6.25,IF(5.4&lt;=E79,100-(9.4-E79)*25,0))),IF(AND(D79="实心球",C79="女"),IF(E79&gt;9.6,120,IF(6.4&lt;=E79,120-(9.6-E79)*6.25,IF(E79&gt;=3.4,100-(6.4-E79)*(5/0.15),0))),IF(AND(C79="男",D79="立定跳远"),IF(E79&gt;=2.75,120,IF(E79&gt;2.35,120-(2.75-E79)*50,IF(E79&gt;1.75,100-(2.35-E79)*(5/0.03),0))),IF(AND(C79="女",D79="立定跳远"),IF(E79&gt;=2.27,120,IF(E79&gt;=1.87,120-(2.27-E79)*50,IF(E79&gt;=1.27,100-(1.87-E79)*(5/0.03),0))),IF(C79="男",“男生”,女生))))))))))))</f>
        <v>0</v>
      </c>
      <c r="G79" s="30"/>
      <c r="H79" s="42"/>
      <c r="I79" s="44">
        <f>IF(ISNUMBER(G79),IF(ISBLANK(H79),0,IF(ISNUMBER(H79),IF(C79="男",IF(H79&lt;24.8,120,IF(H79&lt;=28,120-(H79-24.8)*6.25,IF(H79&lt;=40,100-(5/0.6)*(H79-28),0))),IF(H79&lt;30.4,120,IF(H79&lt;=33.6,120-(H79-30.4)*6.25,IF(H79&lt;45.6,100-(5/0.6)*(H79-33.6),0)))),IF(C79="男",IF((LEFT(H79,1)*60+RIGHT(H79,2))&lt;187,120,IF((LEFT(H79,1)*60+RIGHT(H79,2))&lt;=215,120-((LEFT(H79,1)*60+RIGHT(H79,2))-187)*(5/7),IF((LEFT(H79,1)*60+RIGHT(H79,2))&lt;=315,100-(5/5)*((LEFT(H79,1)*60+RIGHT(H79,2))-215),0))),IF((LEFT(H79,1)*60+RIGHT(H79,2))&lt;172,120,IF((LEFT(H79,1)*60+RIGHT(H79,2))&lt;=200,120-((LEFT(H79,1)*60+RIGHT(H79,2))-172)*(5/7),IF((LEFT(H79,1)*60+RIGHT(H79,2))&lt;300,100-(5/5)*((LEFT(H79,1)*60+RIGHT(H79,2))-200),0)))))),IF(ISBLANK(H79),0,IF(AND(C79="男",G79="引体向上"),IF(H79&gt;=19,120,IF(H79&gt;=11,120-(19-H79)*2.5,IF(H79&gt;=7,100-(11-H79)*5,IF(H79&gt;=1,80-(7-H79)*10,0)))),IF(G79="跳绳",IF(H79&gt;=224,120,IF(H79&gt;=164,120-(5/15)*(224-H79),IF(4&lt;=H79,100-(164-H79)*(5/8),0))),IF(OR(G79="仰卧起坐",G79="仰卧"),IF(H79&gt;=60,120,IF(H79&gt;=40,120-(60-H79),IF(H79&gt;=2,100-(40-H79)*2.5,0))),IF(AND(G79="篮球",C79="男"),IF(H79&lt;=0,0,IF(H79&lt;=14,120,IF(H79&lt;=24,120-(H79-14)*2,IF(H79&lt;=64,100-(H79-24)*2.5,0)))),IF(AND(G79="篮球",C79="女"),IF(H79&lt;=0,0,IF(H79&lt;=18,120,IF(H79&lt;=28,120-(H79-18)*2,IF(H79&lt;=68,100-(H79-28)*2.5,0)))),IF(AND(G79="实心球",C79="男"),IF(H79&gt;=12.6,120,IF(H79&gt;=9.4,120-(12.6-H79)*6.25,IF(5.4&lt;=H79,100-(9.4-H79)*25,0))),IF(AND(G79="实心球",C79="女"),IF(H79&gt;9.6,120,IF(6.4&lt;=H79,120-(9.6-H79)*6.25,IF(H79&gt;=3.4,100-(6.4-H79)*(5/0.15),0))),IF(AND(C79="男",G79="立定跳远"),IF(H79&gt;=2.75,120,IF(H79&gt;2.35,120-(2.75-H79)*50,IF(H79&gt;1.75,100-(2.35-H79)*(5/0.03),0))),IF(AND(C79="女",G79="立定跳远"),IF(H79&gt;=2.27,120,IF(H79&gt;=1.87,120-(2.27-H79)*50,IF(H79&gt;=1.27,100-(1.87-H79)*(5/0.03),0))),IF(C79="男",“男生”,女生))))))))))))</f>
        <v>0</v>
      </c>
      <c r="J79" s="38">
        <f t="shared" si="2"/>
        <v>0</v>
      </c>
    </row>
    <row r="80" spans="1:10">
      <c r="A80" s="30">
        <v>78</v>
      </c>
      <c r="B80" s="30"/>
      <c r="C80" s="37"/>
      <c r="D80" s="37"/>
      <c r="E80" s="41"/>
      <c r="F80" s="39">
        <f>IF(ISNUMBER(D80),IF(ISBLANK(E80),0,IF(ISNUMBER(E80),IF(C80="男",IF(E80&lt;24.8,120,IF(E80&lt;=28,120-(E80-24.8)*6.25,IF(E80&lt;=40,100-(5/0.6)*(E80-28),0))),IF(E80&lt;30.4,120,IF(E80&lt;=33.6,120-(E80-30.4)*6.25,IF(E80&lt;45.6,100-(5/0.6)*(E80-33.6),0)))),IF(C80="男",IF((LEFT(E80,1)*60+RIGHT(E80,2))&lt;187,120,IF((LEFT(E80,1)*60+RIGHT(E80,2))&lt;=215,120-((LEFT(E80,1)*60+RIGHT(E80,2))-187)*(5/7),IF((LEFT(E80,1)*60+RIGHT(E80,2))&lt;=315,100-(5/5)*((LEFT(E80,1)*60+RIGHT(E80,2))-215),0))),IF((LEFT(E80,1)*60+RIGHT(E80,2))&lt;172,120,IF((LEFT(E80,1)*60+RIGHT(E80,2))&lt;=200,120-((LEFT(E80,1)*60+RIGHT(E80,2))-172)*(5/7),IF((LEFT(E80,1)*60+RIGHT(E80,2))&lt;300,100-(5/5)*((LEFT(E80,1)*60+RIGHT(E80,2))-200),0)))))),IF(ISBLANK(E80),0,IF(AND(C80="男",D80="引体向上"),IF(E80&gt;=19,120,IF(E80&gt;=11,120-(19-E80)*2.5,IF(E80&gt;=7,100-(11-E80)*5,IF(E80&gt;=1,80-(7-E80)*10,0)))),IF(D80="跳绳",IF(E80&gt;=224,120,IF(E80&gt;=164,120-(5/15)*(224-E80),IF(4&lt;=E80,100-(164-E80)*(5/8),0))),IF(OR(D80="仰卧起坐",D80="仰卧"),IF(E80&gt;=60,120,IF(E80&gt;=40,120-(60-E80),IF(E80&gt;=2,100-(40-E80)*2.5,0))),IF(AND(D80="篮球",C80="男"),IF(E80&lt;=0,0,IF(E80&lt;=14,120,IF(E80&lt;=24,120-(E80-14)*2,IF(E80&lt;=64,100-(E80-24)*2.5,0)))),IF(AND(D80="篮球",C80="女"),IF(E80&lt;=0,0,IF(E80&lt;=18,120,IF(E80&lt;=28,120-(E80-18)*2,IF(E80&lt;=68,100-(E80-28)*2.5,0)))),IF(AND(D80="实心球",C80="男"),IF(E80&gt;=12.6,120,IF(E80&gt;=9.4,120-(12.6-E80)*6.25,IF(5.4&lt;=E80,100-(9.4-E80)*25,0))),IF(AND(D80="实心球",C80="女"),IF(E80&gt;9.6,120,IF(6.4&lt;=E80,120-(9.6-E80)*6.25,IF(E80&gt;=3.4,100-(6.4-E80)*(5/0.15),0))),IF(AND(C80="男",D80="立定跳远"),IF(E80&gt;=2.75,120,IF(E80&gt;2.35,120-(2.75-E80)*50,IF(E80&gt;1.75,100-(2.35-E80)*(5/0.03),0))),IF(AND(C80="女",D80="立定跳远"),IF(E80&gt;=2.27,120,IF(E80&gt;=1.87,120-(2.27-E80)*50,IF(E80&gt;=1.27,100-(1.87-E80)*(5/0.03),0))),IF(C80="男",“男生”,女生))))))))))))</f>
        <v>0</v>
      </c>
      <c r="G80" s="30"/>
      <c r="H80" s="42"/>
      <c r="I80" s="44">
        <f>IF(ISNUMBER(G80),IF(ISBLANK(H80),0,IF(ISNUMBER(H80),IF(C80="男",IF(H80&lt;24.8,120,IF(H80&lt;=28,120-(H80-24.8)*6.25,IF(H80&lt;=40,100-(5/0.6)*(H80-28),0))),IF(H80&lt;30.4,120,IF(H80&lt;=33.6,120-(H80-30.4)*6.25,IF(H80&lt;45.6,100-(5/0.6)*(H80-33.6),0)))),IF(C80="男",IF((LEFT(H80,1)*60+RIGHT(H80,2))&lt;187,120,IF((LEFT(H80,1)*60+RIGHT(H80,2))&lt;=215,120-((LEFT(H80,1)*60+RIGHT(H80,2))-187)*(5/7),IF((LEFT(H80,1)*60+RIGHT(H80,2))&lt;=315,100-(5/5)*((LEFT(H80,1)*60+RIGHT(H80,2))-215),0))),IF((LEFT(H80,1)*60+RIGHT(H80,2))&lt;172,120,IF((LEFT(H80,1)*60+RIGHT(H80,2))&lt;=200,120-((LEFT(H80,1)*60+RIGHT(H80,2))-172)*(5/7),IF((LEFT(H80,1)*60+RIGHT(H80,2))&lt;300,100-(5/5)*((LEFT(H80,1)*60+RIGHT(H80,2))-200),0)))))),IF(ISBLANK(H80),0,IF(AND(C80="男",G80="引体向上"),IF(H80&gt;=19,120,IF(H80&gt;=11,120-(19-H80)*2.5,IF(H80&gt;=7,100-(11-H80)*5,IF(H80&gt;=1,80-(7-H80)*10,0)))),IF(G80="跳绳",IF(H80&gt;=224,120,IF(H80&gt;=164,120-(5/15)*(224-H80),IF(4&lt;=H80,100-(164-H80)*(5/8),0))),IF(OR(G80="仰卧起坐",G80="仰卧"),IF(H80&gt;=60,120,IF(H80&gt;=40,120-(60-H80),IF(H80&gt;=2,100-(40-H80)*2.5,0))),IF(AND(G80="篮球",C80="男"),IF(H80&lt;=0,0,IF(H80&lt;=14,120,IF(H80&lt;=24,120-(H80-14)*2,IF(H80&lt;=64,100-(H80-24)*2.5,0)))),IF(AND(G80="篮球",C80="女"),IF(H80&lt;=0,0,IF(H80&lt;=18,120,IF(H80&lt;=28,120-(H80-18)*2,IF(H80&lt;=68,100-(H80-28)*2.5,0)))),IF(AND(G80="实心球",C80="男"),IF(H80&gt;=12.6,120,IF(H80&gt;=9.4,120-(12.6-H80)*6.25,IF(5.4&lt;=H80,100-(9.4-H80)*25,0))),IF(AND(G80="实心球",C80="女"),IF(H80&gt;9.6,120,IF(6.4&lt;=H80,120-(9.6-H80)*6.25,IF(H80&gt;=3.4,100-(6.4-H80)*(5/0.15),0))),IF(AND(C80="男",G80="立定跳远"),IF(H80&gt;=2.75,120,IF(H80&gt;2.35,120-(2.75-H80)*50,IF(H80&gt;1.75,100-(2.35-H80)*(5/0.03),0))),IF(AND(C80="女",G80="立定跳远"),IF(H80&gt;=2.27,120,IF(H80&gt;=1.87,120-(2.27-H80)*50,IF(H80&gt;=1.27,100-(1.87-H80)*(5/0.03),0))),IF(C80="男",“男生”,女生))))))))))))</f>
        <v>0</v>
      </c>
      <c r="J80" s="38">
        <f t="shared" si="2"/>
        <v>0</v>
      </c>
    </row>
    <row r="81" spans="1:10">
      <c r="A81" s="30">
        <v>79</v>
      </c>
      <c r="B81" s="30"/>
      <c r="C81" s="37"/>
      <c r="D81" s="37"/>
      <c r="E81" s="41"/>
      <c r="F81" s="39">
        <f>IF(ISNUMBER(D81),IF(ISBLANK(E81),0,IF(ISNUMBER(E81),IF(C81="男",IF(E81&lt;24.8,120,IF(E81&lt;=28,120-(E81-24.8)*6.25,IF(E81&lt;=40,100-(5/0.6)*(E81-28),0))),IF(E81&lt;30.4,120,IF(E81&lt;=33.6,120-(E81-30.4)*6.25,IF(E81&lt;45.6,100-(5/0.6)*(E81-33.6),0)))),IF(C81="男",IF((LEFT(E81,1)*60+RIGHT(E81,2))&lt;187,120,IF((LEFT(E81,1)*60+RIGHT(E81,2))&lt;=215,120-((LEFT(E81,1)*60+RIGHT(E81,2))-187)*(5/7),IF((LEFT(E81,1)*60+RIGHT(E81,2))&lt;=315,100-(5/5)*((LEFT(E81,1)*60+RIGHT(E81,2))-215),0))),IF((LEFT(E81,1)*60+RIGHT(E81,2))&lt;172,120,IF((LEFT(E81,1)*60+RIGHT(E81,2))&lt;=200,120-((LEFT(E81,1)*60+RIGHT(E81,2))-172)*(5/7),IF((LEFT(E81,1)*60+RIGHT(E81,2))&lt;300,100-(5/5)*((LEFT(E81,1)*60+RIGHT(E81,2))-200),0)))))),IF(ISBLANK(E81),0,IF(AND(C81="男",D81="引体向上"),IF(E81&gt;=19,120,IF(E81&gt;=11,120-(19-E81)*2.5,IF(E81&gt;=7,100-(11-E81)*5,IF(E81&gt;=1,80-(7-E81)*10,0)))),IF(D81="跳绳",IF(E81&gt;=224,120,IF(E81&gt;=164,120-(5/15)*(224-E81),IF(4&lt;=E81,100-(164-E81)*(5/8),0))),IF(OR(D81="仰卧起坐",D81="仰卧"),IF(E81&gt;=60,120,IF(E81&gt;=40,120-(60-E81),IF(E81&gt;=2,100-(40-E81)*2.5,0))),IF(AND(D81="篮球",C81="男"),IF(E81&lt;=0,0,IF(E81&lt;=14,120,IF(E81&lt;=24,120-(E81-14)*2,IF(E81&lt;=64,100-(E81-24)*2.5,0)))),IF(AND(D81="篮球",C81="女"),IF(E81&lt;=0,0,IF(E81&lt;=18,120,IF(E81&lt;=28,120-(E81-18)*2,IF(E81&lt;=68,100-(E81-28)*2.5,0)))),IF(AND(D81="实心球",C81="男"),IF(E81&gt;=12.6,120,IF(E81&gt;=9.4,120-(12.6-E81)*6.25,IF(5.4&lt;=E81,100-(9.4-E81)*25,0))),IF(AND(D81="实心球",C81="女"),IF(E81&gt;9.6,120,IF(6.4&lt;=E81,120-(9.6-E81)*6.25,IF(E81&gt;=3.4,100-(6.4-E81)*(5/0.15),0))),IF(AND(C81="男",D81="立定跳远"),IF(E81&gt;=2.75,120,IF(E81&gt;2.35,120-(2.75-E81)*50,IF(E81&gt;1.75,100-(2.35-E81)*(5/0.03),0))),IF(AND(C81="女",D81="立定跳远"),IF(E81&gt;=2.27,120,IF(E81&gt;=1.87,120-(2.27-E81)*50,IF(E81&gt;=1.27,100-(1.87-E81)*(5/0.03),0))),IF(C81="男",“男生”,女生))))))))))))</f>
        <v>0</v>
      </c>
      <c r="G81" s="30"/>
      <c r="H81" s="42"/>
      <c r="I81" s="44">
        <f>IF(ISNUMBER(G81),IF(ISBLANK(H81),0,IF(ISNUMBER(H81),IF(C81="男",IF(H81&lt;24.8,120,IF(H81&lt;=28,120-(H81-24.8)*6.25,IF(H81&lt;=40,100-(5/0.6)*(H81-28),0))),IF(H81&lt;30.4,120,IF(H81&lt;=33.6,120-(H81-30.4)*6.25,IF(H81&lt;45.6,100-(5/0.6)*(H81-33.6),0)))),IF(C81="男",IF((LEFT(H81,1)*60+RIGHT(H81,2))&lt;187,120,IF((LEFT(H81,1)*60+RIGHT(H81,2))&lt;=215,120-((LEFT(H81,1)*60+RIGHT(H81,2))-187)*(5/7),IF((LEFT(H81,1)*60+RIGHT(H81,2))&lt;=315,100-(5/5)*((LEFT(H81,1)*60+RIGHT(H81,2))-215),0))),IF((LEFT(H81,1)*60+RIGHT(H81,2))&lt;172,120,IF((LEFT(H81,1)*60+RIGHT(H81,2))&lt;=200,120-((LEFT(H81,1)*60+RIGHT(H81,2))-172)*(5/7),IF((LEFT(H81,1)*60+RIGHT(H81,2))&lt;300,100-(5/5)*((LEFT(H81,1)*60+RIGHT(H81,2))-200),0)))))),IF(ISBLANK(H81),0,IF(AND(C81="男",G81="引体向上"),IF(H81&gt;=19,120,IF(H81&gt;=11,120-(19-H81)*2.5,IF(H81&gt;=7,100-(11-H81)*5,IF(H81&gt;=1,80-(7-H81)*10,0)))),IF(G81="跳绳",IF(H81&gt;=224,120,IF(H81&gt;=164,120-(5/15)*(224-H81),IF(4&lt;=H81,100-(164-H81)*(5/8),0))),IF(OR(G81="仰卧起坐",G81="仰卧"),IF(H81&gt;=60,120,IF(H81&gt;=40,120-(60-H81),IF(H81&gt;=2,100-(40-H81)*2.5,0))),IF(AND(G81="篮球",C81="男"),IF(H81&lt;=0,0,IF(H81&lt;=14,120,IF(H81&lt;=24,120-(H81-14)*2,IF(H81&lt;=64,100-(H81-24)*2.5,0)))),IF(AND(G81="篮球",C81="女"),IF(H81&lt;=0,0,IF(H81&lt;=18,120,IF(H81&lt;=28,120-(H81-18)*2,IF(H81&lt;=68,100-(H81-28)*2.5,0)))),IF(AND(G81="实心球",C81="男"),IF(H81&gt;=12.6,120,IF(H81&gt;=9.4,120-(12.6-H81)*6.25,IF(5.4&lt;=H81,100-(9.4-H81)*25,0))),IF(AND(G81="实心球",C81="女"),IF(H81&gt;9.6,120,IF(6.4&lt;=H81,120-(9.6-H81)*6.25,IF(H81&gt;=3.4,100-(6.4-H81)*(5/0.15),0))),IF(AND(C81="男",G81="立定跳远"),IF(H81&gt;=2.75,120,IF(H81&gt;2.35,120-(2.75-H81)*50,IF(H81&gt;1.75,100-(2.35-H81)*(5/0.03),0))),IF(AND(C81="女",G81="立定跳远"),IF(H81&gt;=2.27,120,IF(H81&gt;=1.87,120-(2.27-H81)*50,IF(H81&gt;=1.27,100-(1.87-H81)*(5/0.03),0))),IF(C81="男",“男生”,女生))))))))))))</f>
        <v>0</v>
      </c>
      <c r="J81" s="38">
        <f t="shared" si="2"/>
        <v>0</v>
      </c>
    </row>
    <row r="82" spans="1:10">
      <c r="A82" s="30">
        <v>80</v>
      </c>
      <c r="B82" s="30"/>
      <c r="C82" s="37"/>
      <c r="D82" s="37"/>
      <c r="E82" s="41"/>
      <c r="F82" s="39">
        <f>IF(ISNUMBER(D82),IF(ISBLANK(E82),0,IF(ISNUMBER(E82),IF(C82="男",IF(E82&lt;24.8,120,IF(E82&lt;=28,120-(E82-24.8)*6.25,IF(E82&lt;=40,100-(5/0.6)*(E82-28),0))),IF(E82&lt;30.4,120,IF(E82&lt;=33.6,120-(E82-30.4)*6.25,IF(E82&lt;45.6,100-(5/0.6)*(E82-33.6),0)))),IF(C82="男",IF((LEFT(E82,1)*60+RIGHT(E82,2))&lt;187,120,IF((LEFT(E82,1)*60+RIGHT(E82,2))&lt;=215,120-((LEFT(E82,1)*60+RIGHT(E82,2))-187)*(5/7),IF((LEFT(E82,1)*60+RIGHT(E82,2))&lt;=315,100-(5/5)*((LEFT(E82,1)*60+RIGHT(E82,2))-215),0))),IF((LEFT(E82,1)*60+RIGHT(E82,2))&lt;172,120,IF((LEFT(E82,1)*60+RIGHT(E82,2))&lt;=200,120-((LEFT(E82,1)*60+RIGHT(E82,2))-172)*(5/7),IF((LEFT(E82,1)*60+RIGHT(E82,2))&lt;300,100-(5/5)*((LEFT(E82,1)*60+RIGHT(E82,2))-200),0)))))),IF(ISBLANK(E82),0,IF(AND(C82="男",D82="引体向上"),IF(E82&gt;=19,120,IF(E82&gt;=11,120-(19-E82)*2.5,IF(E82&gt;=7,100-(11-E82)*5,IF(E82&gt;=1,80-(7-E82)*10,0)))),IF(D82="跳绳",IF(E82&gt;=224,120,IF(E82&gt;=164,120-(5/15)*(224-E82),IF(4&lt;=E82,100-(164-E82)*(5/8),0))),IF(OR(D82="仰卧起坐",D82="仰卧"),IF(E82&gt;=60,120,IF(E82&gt;=40,120-(60-E82),IF(E82&gt;=2,100-(40-E82)*2.5,0))),IF(AND(D82="篮球",C82="男"),IF(E82&lt;=0,0,IF(E82&lt;=14,120,IF(E82&lt;=24,120-(E82-14)*2,IF(E82&lt;=64,100-(E82-24)*2.5,0)))),IF(AND(D82="篮球",C82="女"),IF(E82&lt;=0,0,IF(E82&lt;=18,120,IF(E82&lt;=28,120-(E82-18)*2,IF(E82&lt;=68,100-(E82-28)*2.5,0)))),IF(AND(D82="实心球",C82="男"),IF(E82&gt;=12.6,120,IF(E82&gt;=9.4,120-(12.6-E82)*6.25,IF(5.4&lt;=E82,100-(9.4-E82)*25,0))),IF(AND(D82="实心球",C82="女"),IF(E82&gt;9.6,120,IF(6.4&lt;=E82,120-(9.6-E82)*6.25,IF(E82&gt;=3.4,100-(6.4-E82)*(5/0.15),0))),IF(AND(C82="男",D82="立定跳远"),IF(E82&gt;=2.75,120,IF(E82&gt;2.35,120-(2.75-E82)*50,IF(E82&gt;1.75,100-(2.35-E82)*(5/0.03),0))),IF(AND(C82="女",D82="立定跳远"),IF(E82&gt;=2.27,120,IF(E82&gt;=1.87,120-(2.27-E82)*50,IF(E82&gt;=1.27,100-(1.87-E82)*(5/0.03),0))),IF(C82="男",“男生”,女生))))))))))))</f>
        <v>0</v>
      </c>
      <c r="G82" s="30"/>
      <c r="H82" s="42"/>
      <c r="I82" s="44">
        <f>IF(ISNUMBER(G82),IF(ISBLANK(H82),0,IF(ISNUMBER(H82),IF(C82="男",IF(H82&lt;24.8,120,IF(H82&lt;=28,120-(H82-24.8)*6.25,IF(H82&lt;=40,100-(5/0.6)*(H82-28),0))),IF(H82&lt;30.4,120,IF(H82&lt;=33.6,120-(H82-30.4)*6.25,IF(H82&lt;45.6,100-(5/0.6)*(H82-33.6),0)))),IF(C82="男",IF((LEFT(H82,1)*60+RIGHT(H82,2))&lt;187,120,IF((LEFT(H82,1)*60+RIGHT(H82,2))&lt;=215,120-((LEFT(H82,1)*60+RIGHT(H82,2))-187)*(5/7),IF((LEFT(H82,1)*60+RIGHT(H82,2))&lt;=315,100-(5/5)*((LEFT(H82,1)*60+RIGHT(H82,2))-215),0))),IF((LEFT(H82,1)*60+RIGHT(H82,2))&lt;172,120,IF((LEFT(H82,1)*60+RIGHT(H82,2))&lt;=200,120-((LEFT(H82,1)*60+RIGHT(H82,2))-172)*(5/7),IF((LEFT(H82,1)*60+RIGHT(H82,2))&lt;300,100-(5/5)*((LEFT(H82,1)*60+RIGHT(H82,2))-200),0)))))),IF(ISBLANK(H82),0,IF(AND(C82="男",G82="引体向上"),IF(H82&gt;=19,120,IF(H82&gt;=11,120-(19-H82)*2.5,IF(H82&gt;=7,100-(11-H82)*5,IF(H82&gt;=1,80-(7-H82)*10,0)))),IF(G82="跳绳",IF(H82&gt;=224,120,IF(H82&gt;=164,120-(5/15)*(224-H82),IF(4&lt;=H82,100-(164-H82)*(5/8),0))),IF(OR(G82="仰卧起坐",G82="仰卧"),IF(H82&gt;=60,120,IF(H82&gt;=40,120-(60-H82),IF(H82&gt;=2,100-(40-H82)*2.5,0))),IF(AND(G82="篮球",C82="男"),IF(H82&lt;=0,0,IF(H82&lt;=14,120,IF(H82&lt;=24,120-(H82-14)*2,IF(H82&lt;=64,100-(H82-24)*2.5,0)))),IF(AND(G82="篮球",C82="女"),IF(H82&lt;=0,0,IF(H82&lt;=18,120,IF(H82&lt;=28,120-(H82-18)*2,IF(H82&lt;=68,100-(H82-28)*2.5,0)))),IF(AND(G82="实心球",C82="男"),IF(H82&gt;=12.6,120,IF(H82&gt;=9.4,120-(12.6-H82)*6.25,IF(5.4&lt;=H82,100-(9.4-H82)*25,0))),IF(AND(G82="实心球",C82="女"),IF(H82&gt;9.6,120,IF(6.4&lt;=H82,120-(9.6-H82)*6.25,IF(H82&gt;=3.4,100-(6.4-H82)*(5/0.15),0))),IF(AND(C82="男",G82="立定跳远"),IF(H82&gt;=2.75,120,IF(H82&gt;2.35,120-(2.75-H82)*50,IF(H82&gt;1.75,100-(2.35-H82)*(5/0.03),0))),IF(AND(C82="女",G82="立定跳远"),IF(H82&gt;=2.27,120,IF(H82&gt;=1.87,120-(2.27-H82)*50,IF(H82&gt;=1.27,100-(1.87-H82)*(5/0.03),0))),IF(C82="男",“男生”,女生))))))))))))</f>
        <v>0</v>
      </c>
      <c r="J82" s="38">
        <f t="shared" si="2"/>
        <v>0</v>
      </c>
    </row>
    <row r="83" spans="1:10">
      <c r="A83" s="30">
        <v>81</v>
      </c>
      <c r="B83" s="30"/>
      <c r="C83" s="37"/>
      <c r="D83" s="37"/>
      <c r="E83" s="41"/>
      <c r="F83" s="39">
        <f>IF(ISNUMBER(D83),IF(ISBLANK(E83),0,IF(ISNUMBER(E83),IF(C83="男",IF(E83&lt;24.8,120,IF(E83&lt;=28,120-(E83-24.8)*6.25,IF(E83&lt;=40,100-(5/0.6)*(E83-28),0))),IF(E83&lt;30.4,120,IF(E83&lt;=33.6,120-(E83-30.4)*6.25,IF(E83&lt;45.6,100-(5/0.6)*(E83-33.6),0)))),IF(C83="男",IF((LEFT(E83,1)*60+RIGHT(E83,2))&lt;187,120,IF((LEFT(E83,1)*60+RIGHT(E83,2))&lt;=215,120-((LEFT(E83,1)*60+RIGHT(E83,2))-187)*(5/7),IF((LEFT(E83,1)*60+RIGHT(E83,2))&lt;=315,100-(5/5)*((LEFT(E83,1)*60+RIGHT(E83,2))-215),0))),IF((LEFT(E83,1)*60+RIGHT(E83,2))&lt;172,120,IF((LEFT(E83,1)*60+RIGHT(E83,2))&lt;=200,120-((LEFT(E83,1)*60+RIGHT(E83,2))-172)*(5/7),IF((LEFT(E83,1)*60+RIGHT(E83,2))&lt;300,100-(5/5)*((LEFT(E83,1)*60+RIGHT(E83,2))-200),0)))))),IF(ISBLANK(E83),0,IF(AND(C83="男",D83="引体向上"),IF(E83&gt;=19,120,IF(E83&gt;=11,120-(19-E83)*2.5,IF(E83&gt;=7,100-(11-E83)*5,IF(E83&gt;=1,80-(7-E83)*10,0)))),IF(D83="跳绳",IF(E83&gt;=224,120,IF(E83&gt;=164,120-(5/15)*(224-E83),IF(4&lt;=E83,100-(164-E83)*(5/8),0))),IF(OR(D83="仰卧起坐",D83="仰卧"),IF(E83&gt;=60,120,IF(E83&gt;=40,120-(60-E83),IF(E83&gt;=2,100-(40-E83)*2.5,0))),IF(AND(D83="篮球",C83="男"),IF(E83&lt;=0,0,IF(E83&lt;=14,120,IF(E83&lt;=24,120-(E83-14)*2,IF(E83&lt;=64,100-(E83-24)*2.5,0)))),IF(AND(D83="篮球",C83="女"),IF(E83&lt;=0,0,IF(E83&lt;=18,120,IF(E83&lt;=28,120-(E83-18)*2,IF(E83&lt;=68,100-(E83-28)*2.5,0)))),IF(AND(D83="实心球",C83="男"),IF(E83&gt;=12.6,120,IF(E83&gt;=9.4,120-(12.6-E83)*6.25,IF(5.4&lt;=E83,100-(9.4-E83)*25,0))),IF(AND(D83="实心球",C83="女"),IF(E83&gt;9.6,120,IF(6.4&lt;=E83,120-(9.6-E83)*6.25,IF(E83&gt;=3.4,100-(6.4-E83)*(5/0.15),0))),IF(AND(C83="男",D83="立定跳远"),IF(E83&gt;=2.75,120,IF(E83&gt;2.35,120-(2.75-E83)*50,IF(E83&gt;1.75,100-(2.35-E83)*(5/0.03),0))),IF(AND(C83="女",D83="立定跳远"),IF(E83&gt;=2.27,120,IF(E83&gt;=1.87,120-(2.27-E83)*50,IF(E83&gt;=1.27,100-(1.87-E83)*(5/0.03),0))),IF(C83="男",“男生”,女生))))))))))))</f>
        <v>0</v>
      </c>
      <c r="G83" s="30"/>
      <c r="H83" s="42"/>
      <c r="I83" s="44">
        <f>IF(ISNUMBER(G83),IF(ISBLANK(H83),0,IF(ISNUMBER(H83),IF(C83="男",IF(H83&lt;24.8,120,IF(H83&lt;=28,120-(H83-24.8)*6.25,IF(H83&lt;=40,100-(5/0.6)*(H83-28),0))),IF(H83&lt;30.4,120,IF(H83&lt;=33.6,120-(H83-30.4)*6.25,IF(H83&lt;45.6,100-(5/0.6)*(H83-33.6),0)))),IF(C83="男",IF((LEFT(H83,1)*60+RIGHT(H83,2))&lt;187,120,IF((LEFT(H83,1)*60+RIGHT(H83,2))&lt;=215,120-((LEFT(H83,1)*60+RIGHT(H83,2))-187)*(5/7),IF((LEFT(H83,1)*60+RIGHT(H83,2))&lt;=315,100-(5/5)*((LEFT(H83,1)*60+RIGHT(H83,2))-215),0))),IF((LEFT(H83,1)*60+RIGHT(H83,2))&lt;172,120,IF((LEFT(H83,1)*60+RIGHT(H83,2))&lt;=200,120-((LEFT(H83,1)*60+RIGHT(H83,2))-172)*(5/7),IF((LEFT(H83,1)*60+RIGHT(H83,2))&lt;300,100-(5/5)*((LEFT(H83,1)*60+RIGHT(H83,2))-200),0)))))),IF(ISBLANK(H83),0,IF(AND(C83="男",G83="引体向上"),IF(H83&gt;=19,120,IF(H83&gt;=11,120-(19-H83)*2.5,IF(H83&gt;=7,100-(11-H83)*5,IF(H83&gt;=1,80-(7-H83)*10,0)))),IF(G83="跳绳",IF(H83&gt;=224,120,IF(H83&gt;=164,120-(5/15)*(224-H83),IF(4&lt;=H83,100-(164-H83)*(5/8),0))),IF(OR(G83="仰卧起坐",G83="仰卧"),IF(H83&gt;=60,120,IF(H83&gt;=40,120-(60-H83),IF(H83&gt;=2,100-(40-H83)*2.5,0))),IF(AND(G83="篮球",C83="男"),IF(H83&lt;=0,0,IF(H83&lt;=14,120,IF(H83&lt;=24,120-(H83-14)*2,IF(H83&lt;=64,100-(H83-24)*2.5,0)))),IF(AND(G83="篮球",C83="女"),IF(H83&lt;=0,0,IF(H83&lt;=18,120,IF(H83&lt;=28,120-(H83-18)*2,IF(H83&lt;=68,100-(H83-28)*2.5,0)))),IF(AND(G83="实心球",C83="男"),IF(H83&gt;=12.6,120,IF(H83&gt;=9.4,120-(12.6-H83)*6.25,IF(5.4&lt;=H83,100-(9.4-H83)*25,0))),IF(AND(G83="实心球",C83="女"),IF(H83&gt;9.6,120,IF(6.4&lt;=H83,120-(9.6-H83)*6.25,IF(H83&gt;=3.4,100-(6.4-H83)*(5/0.15),0))),IF(AND(C83="男",G83="立定跳远"),IF(H83&gt;=2.75,120,IF(H83&gt;2.35,120-(2.75-H83)*50,IF(H83&gt;1.75,100-(2.35-H83)*(5/0.03),0))),IF(AND(C83="女",G83="立定跳远"),IF(H83&gt;=2.27,120,IF(H83&gt;=1.87,120-(2.27-H83)*50,IF(H83&gt;=1.27,100-(1.87-H83)*(5/0.03),0))),IF(C83="男",“男生”,女生))))))))))))</f>
        <v>0</v>
      </c>
      <c r="J83" s="38">
        <f t="shared" si="2"/>
        <v>0</v>
      </c>
    </row>
    <row r="84" spans="1:10">
      <c r="A84" s="30">
        <v>82</v>
      </c>
      <c r="B84" s="30"/>
      <c r="C84" s="37"/>
      <c r="D84" s="37"/>
      <c r="E84" s="41"/>
      <c r="F84" s="39">
        <f>IF(ISNUMBER(D84),IF(ISBLANK(E84),0,IF(ISNUMBER(E84),IF(C84="男",IF(E84&lt;24.8,120,IF(E84&lt;=28,120-(E84-24.8)*6.25,IF(E84&lt;=40,100-(5/0.6)*(E84-28),0))),IF(E84&lt;30.4,120,IF(E84&lt;=33.6,120-(E84-30.4)*6.25,IF(E84&lt;45.6,100-(5/0.6)*(E84-33.6),0)))),IF(C84="男",IF((LEFT(E84,1)*60+RIGHT(E84,2))&lt;187,120,IF((LEFT(E84,1)*60+RIGHT(E84,2))&lt;=215,120-((LEFT(E84,1)*60+RIGHT(E84,2))-187)*(5/7),IF((LEFT(E84,1)*60+RIGHT(E84,2))&lt;=315,100-(5/5)*((LEFT(E84,1)*60+RIGHT(E84,2))-215),0))),IF((LEFT(E84,1)*60+RIGHT(E84,2))&lt;172,120,IF((LEFT(E84,1)*60+RIGHT(E84,2))&lt;=200,120-((LEFT(E84,1)*60+RIGHT(E84,2))-172)*(5/7),IF((LEFT(E84,1)*60+RIGHT(E84,2))&lt;300,100-(5/5)*((LEFT(E84,1)*60+RIGHT(E84,2))-200),0)))))),IF(ISBLANK(E84),0,IF(AND(C84="男",D84="引体向上"),IF(E84&gt;=19,120,IF(E84&gt;=11,120-(19-E84)*2.5,IF(E84&gt;=7,100-(11-E84)*5,IF(E84&gt;=1,80-(7-E84)*10,0)))),IF(D84="跳绳",IF(E84&gt;=224,120,IF(E84&gt;=164,120-(5/15)*(224-E84),IF(4&lt;=E84,100-(164-E84)*(5/8),0))),IF(OR(D84="仰卧起坐",D84="仰卧"),IF(E84&gt;=60,120,IF(E84&gt;=40,120-(60-E84),IF(E84&gt;=2,100-(40-E84)*2.5,0))),IF(AND(D84="篮球",C84="男"),IF(E84&lt;=0,0,IF(E84&lt;=14,120,IF(E84&lt;=24,120-(E84-14)*2,IF(E84&lt;=64,100-(E84-24)*2.5,0)))),IF(AND(D84="篮球",C84="女"),IF(E84&lt;=0,0,IF(E84&lt;=18,120,IF(E84&lt;=28,120-(E84-18)*2,IF(E84&lt;=68,100-(E84-28)*2.5,0)))),IF(AND(D84="实心球",C84="男"),IF(E84&gt;=12.6,120,IF(E84&gt;=9.4,120-(12.6-E84)*6.25,IF(5.4&lt;=E84,100-(9.4-E84)*25,0))),IF(AND(D84="实心球",C84="女"),IF(E84&gt;9.6,120,IF(6.4&lt;=E84,120-(9.6-E84)*6.25,IF(E84&gt;=3.4,100-(6.4-E84)*(5/0.15),0))),IF(AND(C84="男",D84="立定跳远"),IF(E84&gt;=2.75,120,IF(E84&gt;2.35,120-(2.75-E84)*50,IF(E84&gt;1.75,100-(2.35-E84)*(5/0.03),0))),IF(AND(C84="女",D84="立定跳远"),IF(E84&gt;=2.27,120,IF(E84&gt;=1.87,120-(2.27-E84)*50,IF(E84&gt;=1.27,100-(1.87-E84)*(5/0.03),0))),IF(C84="男",“男生”,女生))))))))))))</f>
        <v>0</v>
      </c>
      <c r="G84" s="30"/>
      <c r="H84" s="42"/>
      <c r="I84" s="44">
        <f>IF(ISNUMBER(G84),IF(ISBLANK(H84),0,IF(ISNUMBER(H84),IF(C84="男",IF(H84&lt;24.8,120,IF(H84&lt;=28,120-(H84-24.8)*6.25,IF(H84&lt;=40,100-(5/0.6)*(H84-28),0))),IF(H84&lt;30.4,120,IF(H84&lt;=33.6,120-(H84-30.4)*6.25,IF(H84&lt;45.6,100-(5/0.6)*(H84-33.6),0)))),IF(C84="男",IF((LEFT(H84,1)*60+RIGHT(H84,2))&lt;187,120,IF((LEFT(H84,1)*60+RIGHT(H84,2))&lt;=215,120-((LEFT(H84,1)*60+RIGHT(H84,2))-187)*(5/7),IF((LEFT(H84,1)*60+RIGHT(H84,2))&lt;=315,100-(5/5)*((LEFT(H84,1)*60+RIGHT(H84,2))-215),0))),IF((LEFT(H84,1)*60+RIGHT(H84,2))&lt;172,120,IF((LEFT(H84,1)*60+RIGHT(H84,2))&lt;=200,120-((LEFT(H84,1)*60+RIGHT(H84,2))-172)*(5/7),IF((LEFT(H84,1)*60+RIGHT(H84,2))&lt;300,100-(5/5)*((LEFT(H84,1)*60+RIGHT(H84,2))-200),0)))))),IF(ISBLANK(H84),0,IF(AND(C84="男",G84="引体向上"),IF(H84&gt;=19,120,IF(H84&gt;=11,120-(19-H84)*2.5,IF(H84&gt;=7,100-(11-H84)*5,IF(H84&gt;=1,80-(7-H84)*10,0)))),IF(G84="跳绳",IF(H84&gt;=224,120,IF(H84&gt;=164,120-(5/15)*(224-H84),IF(4&lt;=H84,100-(164-H84)*(5/8),0))),IF(OR(G84="仰卧起坐",G84="仰卧"),IF(H84&gt;=60,120,IF(H84&gt;=40,120-(60-H84),IF(H84&gt;=2,100-(40-H84)*2.5,0))),IF(AND(G84="篮球",C84="男"),IF(H84&lt;=0,0,IF(H84&lt;=14,120,IF(H84&lt;=24,120-(H84-14)*2,IF(H84&lt;=64,100-(H84-24)*2.5,0)))),IF(AND(G84="篮球",C84="女"),IF(H84&lt;=0,0,IF(H84&lt;=18,120,IF(H84&lt;=28,120-(H84-18)*2,IF(H84&lt;=68,100-(H84-28)*2.5,0)))),IF(AND(G84="实心球",C84="男"),IF(H84&gt;=12.6,120,IF(H84&gt;=9.4,120-(12.6-H84)*6.25,IF(5.4&lt;=H84,100-(9.4-H84)*25,0))),IF(AND(G84="实心球",C84="女"),IF(H84&gt;9.6,120,IF(6.4&lt;=H84,120-(9.6-H84)*6.25,IF(H84&gt;=3.4,100-(6.4-H84)*(5/0.15),0))),IF(AND(C84="男",G84="立定跳远"),IF(H84&gt;=2.75,120,IF(H84&gt;2.35,120-(2.75-H84)*50,IF(H84&gt;1.75,100-(2.35-H84)*(5/0.03),0))),IF(AND(C84="女",G84="立定跳远"),IF(H84&gt;=2.27,120,IF(H84&gt;=1.87,120-(2.27-H84)*50,IF(H84&gt;=1.27,100-(1.87-H84)*(5/0.03),0))),IF(C84="男",“男生”,女生))))))))))))</f>
        <v>0</v>
      </c>
      <c r="J84" s="38">
        <f t="shared" si="2"/>
        <v>0</v>
      </c>
    </row>
    <row r="85" spans="1:10">
      <c r="A85" s="30">
        <v>83</v>
      </c>
      <c r="B85" s="30"/>
      <c r="C85" s="37"/>
      <c r="D85" s="37"/>
      <c r="E85" s="41"/>
      <c r="F85" s="39">
        <f>IF(ISNUMBER(D85),IF(ISBLANK(E85),0,IF(ISNUMBER(E85),IF(C85="男",IF(E85&lt;24.8,120,IF(E85&lt;=28,120-(E85-24.8)*6.25,IF(E85&lt;=40,100-(5/0.6)*(E85-28),0))),IF(E85&lt;30.4,120,IF(E85&lt;=33.6,120-(E85-30.4)*6.25,IF(E85&lt;45.6,100-(5/0.6)*(E85-33.6),0)))),IF(C85="男",IF((LEFT(E85,1)*60+RIGHT(E85,2))&lt;187,120,IF((LEFT(E85,1)*60+RIGHT(E85,2))&lt;=215,120-((LEFT(E85,1)*60+RIGHT(E85,2))-187)*(5/7),IF((LEFT(E85,1)*60+RIGHT(E85,2))&lt;=315,100-(5/5)*((LEFT(E85,1)*60+RIGHT(E85,2))-215),0))),IF((LEFT(E85,1)*60+RIGHT(E85,2))&lt;172,120,IF((LEFT(E85,1)*60+RIGHT(E85,2))&lt;=200,120-((LEFT(E85,1)*60+RIGHT(E85,2))-172)*(5/7),IF((LEFT(E85,1)*60+RIGHT(E85,2))&lt;300,100-(5/5)*((LEFT(E85,1)*60+RIGHT(E85,2))-200),0)))))),IF(ISBLANK(E85),0,IF(AND(C85="男",D85="引体向上"),IF(E85&gt;=19,120,IF(E85&gt;=11,120-(19-E85)*2.5,IF(E85&gt;=7,100-(11-E85)*5,IF(E85&gt;=1,80-(7-E85)*10,0)))),IF(D85="跳绳",IF(E85&gt;=224,120,IF(E85&gt;=164,120-(5/15)*(224-E85),IF(4&lt;=E85,100-(164-E85)*(5/8),0))),IF(OR(D85="仰卧起坐",D85="仰卧"),IF(E85&gt;=60,120,IF(E85&gt;=40,120-(60-E85),IF(E85&gt;=2,100-(40-E85)*2.5,0))),IF(AND(D85="篮球",C85="男"),IF(E85&lt;=0,0,IF(E85&lt;=14,120,IF(E85&lt;=24,120-(E85-14)*2,IF(E85&lt;=64,100-(E85-24)*2.5,0)))),IF(AND(D85="篮球",C85="女"),IF(E85&lt;=0,0,IF(E85&lt;=18,120,IF(E85&lt;=28,120-(E85-18)*2,IF(E85&lt;=68,100-(E85-28)*2.5,0)))),IF(AND(D85="实心球",C85="男"),IF(E85&gt;=12.6,120,IF(E85&gt;=9.4,120-(12.6-E85)*6.25,IF(5.4&lt;=E85,100-(9.4-E85)*25,0))),IF(AND(D85="实心球",C85="女"),IF(E85&gt;9.6,120,IF(6.4&lt;=E85,120-(9.6-E85)*6.25,IF(E85&gt;=3.4,100-(6.4-E85)*(5/0.15),0))),IF(AND(C85="男",D85="立定跳远"),IF(E85&gt;=2.75,120,IF(E85&gt;2.35,120-(2.75-E85)*50,IF(E85&gt;1.75,100-(2.35-E85)*(5/0.03),0))),IF(AND(C85="女",D85="立定跳远"),IF(E85&gt;=2.27,120,IF(E85&gt;=1.87,120-(2.27-E85)*50,IF(E85&gt;=1.27,100-(1.87-E85)*(5/0.03),0))),IF(C85="男",“男生”,女生))))))))))))</f>
        <v>0</v>
      </c>
      <c r="G85" s="30"/>
      <c r="H85" s="42"/>
      <c r="I85" s="44">
        <f>IF(ISNUMBER(G85),IF(ISBLANK(H85),0,IF(ISNUMBER(H85),IF(C85="男",IF(H85&lt;24.8,120,IF(H85&lt;=28,120-(H85-24.8)*6.25,IF(H85&lt;=40,100-(5/0.6)*(H85-28),0))),IF(H85&lt;30.4,120,IF(H85&lt;=33.6,120-(H85-30.4)*6.25,IF(H85&lt;45.6,100-(5/0.6)*(H85-33.6),0)))),IF(C85="男",IF((LEFT(H85,1)*60+RIGHT(H85,2))&lt;187,120,IF((LEFT(H85,1)*60+RIGHT(H85,2))&lt;=215,120-((LEFT(H85,1)*60+RIGHT(H85,2))-187)*(5/7),IF((LEFT(H85,1)*60+RIGHT(H85,2))&lt;=315,100-(5/5)*((LEFT(H85,1)*60+RIGHT(H85,2))-215),0))),IF((LEFT(H85,1)*60+RIGHT(H85,2))&lt;172,120,IF((LEFT(H85,1)*60+RIGHT(H85,2))&lt;=200,120-((LEFT(H85,1)*60+RIGHT(H85,2))-172)*(5/7),IF((LEFT(H85,1)*60+RIGHT(H85,2))&lt;300,100-(5/5)*((LEFT(H85,1)*60+RIGHT(H85,2))-200),0)))))),IF(ISBLANK(H85),0,IF(AND(C85="男",G85="引体向上"),IF(H85&gt;=19,120,IF(H85&gt;=11,120-(19-H85)*2.5,IF(H85&gt;=7,100-(11-H85)*5,IF(H85&gt;=1,80-(7-H85)*10,0)))),IF(G85="跳绳",IF(H85&gt;=224,120,IF(H85&gt;=164,120-(5/15)*(224-H85),IF(4&lt;=H85,100-(164-H85)*(5/8),0))),IF(OR(G85="仰卧起坐",G85="仰卧"),IF(H85&gt;=60,120,IF(H85&gt;=40,120-(60-H85),IF(H85&gt;=2,100-(40-H85)*2.5,0))),IF(AND(G85="篮球",C85="男"),IF(H85&lt;=0,0,IF(H85&lt;=14,120,IF(H85&lt;=24,120-(H85-14)*2,IF(H85&lt;=64,100-(H85-24)*2.5,0)))),IF(AND(G85="篮球",C85="女"),IF(H85&lt;=0,0,IF(H85&lt;=18,120,IF(H85&lt;=28,120-(H85-18)*2,IF(H85&lt;=68,100-(H85-28)*2.5,0)))),IF(AND(G85="实心球",C85="男"),IF(H85&gt;=12.6,120,IF(H85&gt;=9.4,120-(12.6-H85)*6.25,IF(5.4&lt;=H85,100-(9.4-H85)*25,0))),IF(AND(G85="实心球",C85="女"),IF(H85&gt;9.6,120,IF(6.4&lt;=H85,120-(9.6-H85)*6.25,IF(H85&gt;=3.4,100-(6.4-H85)*(5/0.15),0))),IF(AND(C85="男",G85="立定跳远"),IF(H85&gt;=2.75,120,IF(H85&gt;2.35,120-(2.75-H85)*50,IF(H85&gt;1.75,100-(2.35-H85)*(5/0.03),0))),IF(AND(C85="女",G85="立定跳远"),IF(H85&gt;=2.27,120,IF(H85&gt;=1.87,120-(2.27-H85)*50,IF(H85&gt;=1.27,100-(1.87-H85)*(5/0.03),0))),IF(C85="男",“男生”,女生))))))))))))</f>
        <v>0</v>
      </c>
      <c r="J85" s="38">
        <f t="shared" si="2"/>
        <v>0</v>
      </c>
    </row>
    <row r="86" spans="1:10">
      <c r="A86" s="30">
        <v>84</v>
      </c>
      <c r="B86" s="30"/>
      <c r="C86" s="37"/>
      <c r="D86" s="37"/>
      <c r="E86" s="41"/>
      <c r="F86" s="39">
        <f>IF(ISNUMBER(D86),IF(ISBLANK(E86),0,IF(ISNUMBER(E86),IF(C86="男",IF(E86&lt;24.8,120,IF(E86&lt;=28,120-(E86-24.8)*6.25,IF(E86&lt;=40,100-(5/0.6)*(E86-28),0))),IF(E86&lt;30.4,120,IF(E86&lt;=33.6,120-(E86-30.4)*6.25,IF(E86&lt;45.6,100-(5/0.6)*(E86-33.6),0)))),IF(C86="男",IF((LEFT(E86,1)*60+RIGHT(E86,2))&lt;187,120,IF((LEFT(E86,1)*60+RIGHT(E86,2))&lt;=215,120-((LEFT(E86,1)*60+RIGHT(E86,2))-187)*(5/7),IF((LEFT(E86,1)*60+RIGHT(E86,2))&lt;=315,100-(5/5)*((LEFT(E86,1)*60+RIGHT(E86,2))-215),0))),IF((LEFT(E86,1)*60+RIGHT(E86,2))&lt;172,120,IF((LEFT(E86,1)*60+RIGHT(E86,2))&lt;=200,120-((LEFT(E86,1)*60+RIGHT(E86,2))-172)*(5/7),IF((LEFT(E86,1)*60+RIGHT(E86,2))&lt;300,100-(5/5)*((LEFT(E86,1)*60+RIGHT(E86,2))-200),0)))))),IF(ISBLANK(E86),0,IF(AND(C86="男",D86="引体向上"),IF(E86&gt;=19,120,IF(E86&gt;=11,120-(19-E86)*2.5,IF(E86&gt;=7,100-(11-E86)*5,IF(E86&gt;=1,80-(7-E86)*10,0)))),IF(D86="跳绳",IF(E86&gt;=224,120,IF(E86&gt;=164,120-(5/15)*(224-E86),IF(4&lt;=E86,100-(164-E86)*(5/8),0))),IF(OR(D86="仰卧起坐",D86="仰卧"),IF(E86&gt;=60,120,IF(E86&gt;=40,120-(60-E86),IF(E86&gt;=2,100-(40-E86)*2.5,0))),IF(AND(D86="篮球",C86="男"),IF(E86&lt;=0,0,IF(E86&lt;=14,120,IF(E86&lt;=24,120-(E86-14)*2,IF(E86&lt;=64,100-(E86-24)*2.5,0)))),IF(AND(D86="篮球",C86="女"),IF(E86&lt;=0,0,IF(E86&lt;=18,120,IF(E86&lt;=28,120-(E86-18)*2,IF(E86&lt;=68,100-(E86-28)*2.5,0)))),IF(AND(D86="实心球",C86="男"),IF(E86&gt;=12.6,120,IF(E86&gt;=9.4,120-(12.6-E86)*6.25,IF(5.4&lt;=E86,100-(9.4-E86)*25,0))),IF(AND(D86="实心球",C86="女"),IF(E86&gt;9.6,120,IF(6.4&lt;=E86,120-(9.6-E86)*6.25,IF(E86&gt;=3.4,100-(6.4-E86)*(5/0.15),0))),IF(AND(C86="男",D86="立定跳远"),IF(E86&gt;=2.75,120,IF(E86&gt;2.35,120-(2.75-E86)*50,IF(E86&gt;1.75,100-(2.35-E86)*(5/0.03),0))),IF(AND(C86="女",D86="立定跳远"),IF(E86&gt;=2.27,120,IF(E86&gt;=1.87,120-(2.27-E86)*50,IF(E86&gt;=1.27,100-(1.87-E86)*(5/0.03),0))),IF(C86="男",“男生”,女生))))))))))))</f>
        <v>0</v>
      </c>
      <c r="G86" s="30"/>
      <c r="H86" s="42"/>
      <c r="I86" s="44">
        <f>IF(ISNUMBER(G86),IF(ISBLANK(H86),0,IF(ISNUMBER(H86),IF(C86="男",IF(H86&lt;24.8,120,IF(H86&lt;=28,120-(H86-24.8)*6.25,IF(H86&lt;=40,100-(5/0.6)*(H86-28),0))),IF(H86&lt;30.4,120,IF(H86&lt;=33.6,120-(H86-30.4)*6.25,IF(H86&lt;45.6,100-(5/0.6)*(H86-33.6),0)))),IF(C86="男",IF((LEFT(H86,1)*60+RIGHT(H86,2))&lt;187,120,IF((LEFT(H86,1)*60+RIGHT(H86,2))&lt;=215,120-((LEFT(H86,1)*60+RIGHT(H86,2))-187)*(5/7),IF((LEFT(H86,1)*60+RIGHT(H86,2))&lt;=315,100-(5/5)*((LEFT(H86,1)*60+RIGHT(H86,2))-215),0))),IF((LEFT(H86,1)*60+RIGHT(H86,2))&lt;172,120,IF((LEFT(H86,1)*60+RIGHT(H86,2))&lt;=200,120-((LEFT(H86,1)*60+RIGHT(H86,2))-172)*(5/7),IF((LEFT(H86,1)*60+RIGHT(H86,2))&lt;300,100-(5/5)*((LEFT(H86,1)*60+RIGHT(H86,2))-200),0)))))),IF(ISBLANK(H86),0,IF(AND(C86="男",G86="引体向上"),IF(H86&gt;=19,120,IF(H86&gt;=11,120-(19-H86)*2.5,IF(H86&gt;=7,100-(11-H86)*5,IF(H86&gt;=1,80-(7-H86)*10,0)))),IF(G86="跳绳",IF(H86&gt;=224,120,IF(H86&gt;=164,120-(5/15)*(224-H86),IF(4&lt;=H86,100-(164-H86)*(5/8),0))),IF(OR(G86="仰卧起坐",G86="仰卧"),IF(H86&gt;=60,120,IF(H86&gt;=40,120-(60-H86),IF(H86&gt;=2,100-(40-H86)*2.5,0))),IF(AND(G86="篮球",C86="男"),IF(H86&lt;=0,0,IF(H86&lt;=14,120,IF(H86&lt;=24,120-(H86-14)*2,IF(H86&lt;=64,100-(H86-24)*2.5,0)))),IF(AND(G86="篮球",C86="女"),IF(H86&lt;=0,0,IF(H86&lt;=18,120,IF(H86&lt;=28,120-(H86-18)*2,IF(H86&lt;=68,100-(H86-28)*2.5,0)))),IF(AND(G86="实心球",C86="男"),IF(H86&gt;=12.6,120,IF(H86&gt;=9.4,120-(12.6-H86)*6.25,IF(5.4&lt;=H86,100-(9.4-H86)*25,0))),IF(AND(G86="实心球",C86="女"),IF(H86&gt;9.6,120,IF(6.4&lt;=H86,120-(9.6-H86)*6.25,IF(H86&gt;=3.4,100-(6.4-H86)*(5/0.15),0))),IF(AND(C86="男",G86="立定跳远"),IF(H86&gt;=2.75,120,IF(H86&gt;2.35,120-(2.75-H86)*50,IF(H86&gt;1.75,100-(2.35-H86)*(5/0.03),0))),IF(AND(C86="女",G86="立定跳远"),IF(H86&gt;=2.27,120,IF(H86&gt;=1.87,120-(2.27-H86)*50,IF(H86&gt;=1.27,100-(1.87-H86)*(5/0.03),0))),IF(C86="男",“男生”,女生))))))))))))</f>
        <v>0</v>
      </c>
      <c r="J86" s="38">
        <f t="shared" si="2"/>
        <v>0</v>
      </c>
    </row>
    <row r="87" spans="1:10">
      <c r="A87" s="30">
        <v>85</v>
      </c>
      <c r="B87" s="30"/>
      <c r="C87" s="37"/>
      <c r="D87" s="37"/>
      <c r="E87" s="41"/>
      <c r="F87" s="39">
        <f>IF(ISNUMBER(D87),IF(ISBLANK(E87),0,IF(ISNUMBER(E87),IF(C87="男",IF(E87&lt;24.8,120,IF(E87&lt;=28,120-(E87-24.8)*6.25,IF(E87&lt;=40,100-(5/0.6)*(E87-28),0))),IF(E87&lt;30.4,120,IF(E87&lt;=33.6,120-(E87-30.4)*6.25,IF(E87&lt;45.6,100-(5/0.6)*(E87-33.6),0)))),IF(C87="男",IF((LEFT(E87,1)*60+RIGHT(E87,2))&lt;187,120,IF((LEFT(E87,1)*60+RIGHT(E87,2))&lt;=215,120-((LEFT(E87,1)*60+RIGHT(E87,2))-187)*(5/7),IF((LEFT(E87,1)*60+RIGHT(E87,2))&lt;=315,100-(5/5)*((LEFT(E87,1)*60+RIGHT(E87,2))-215),0))),IF((LEFT(E87,1)*60+RIGHT(E87,2))&lt;172,120,IF((LEFT(E87,1)*60+RIGHT(E87,2))&lt;=200,120-((LEFT(E87,1)*60+RIGHT(E87,2))-172)*(5/7),IF((LEFT(E87,1)*60+RIGHT(E87,2))&lt;300,100-(5/5)*((LEFT(E87,1)*60+RIGHT(E87,2))-200),0)))))),IF(ISBLANK(E87),0,IF(AND(C87="男",D87="引体向上"),IF(E87&gt;=19,120,IF(E87&gt;=11,120-(19-E87)*2.5,IF(E87&gt;=7,100-(11-E87)*5,IF(E87&gt;=1,80-(7-E87)*10,0)))),IF(D87="跳绳",IF(E87&gt;=224,120,IF(E87&gt;=164,120-(5/15)*(224-E87),IF(4&lt;=E87,100-(164-E87)*(5/8),0))),IF(OR(D87="仰卧起坐",D87="仰卧"),IF(E87&gt;=60,120,IF(E87&gt;=40,120-(60-E87),IF(E87&gt;=2,100-(40-E87)*2.5,0))),IF(AND(D87="篮球",C87="男"),IF(E87&lt;=0,0,IF(E87&lt;=14,120,IF(E87&lt;=24,120-(E87-14)*2,IF(E87&lt;=64,100-(E87-24)*2.5,0)))),IF(AND(D87="篮球",C87="女"),IF(E87&lt;=0,0,IF(E87&lt;=18,120,IF(E87&lt;=28,120-(E87-18)*2,IF(E87&lt;=68,100-(E87-28)*2.5,0)))),IF(AND(D87="实心球",C87="男"),IF(E87&gt;=12.6,120,IF(E87&gt;=9.4,120-(12.6-E87)*6.25,IF(5.4&lt;=E87,100-(9.4-E87)*25,0))),IF(AND(D87="实心球",C87="女"),IF(E87&gt;9.6,120,IF(6.4&lt;=E87,120-(9.6-E87)*6.25,IF(E87&gt;=3.4,100-(6.4-E87)*(5/0.15),0))),IF(AND(C87="男",D87="立定跳远"),IF(E87&gt;=2.75,120,IF(E87&gt;2.35,120-(2.75-E87)*50,IF(E87&gt;1.75,100-(2.35-E87)*(5/0.03),0))),IF(AND(C87="女",D87="立定跳远"),IF(E87&gt;=2.27,120,IF(E87&gt;=1.87,120-(2.27-E87)*50,IF(E87&gt;=1.27,100-(1.87-E87)*(5/0.03),0))),IF(C87="男",“男生”,女生))))))))))))</f>
        <v>0</v>
      </c>
      <c r="G87" s="30"/>
      <c r="H87" s="42"/>
      <c r="I87" s="44">
        <f>IF(ISNUMBER(G87),IF(ISBLANK(H87),0,IF(ISNUMBER(H87),IF(C87="男",IF(H87&lt;24.8,120,IF(H87&lt;=28,120-(H87-24.8)*6.25,IF(H87&lt;=40,100-(5/0.6)*(H87-28),0))),IF(H87&lt;30.4,120,IF(H87&lt;=33.6,120-(H87-30.4)*6.25,IF(H87&lt;45.6,100-(5/0.6)*(H87-33.6),0)))),IF(C87="男",IF((LEFT(H87,1)*60+RIGHT(H87,2))&lt;187,120,IF((LEFT(H87,1)*60+RIGHT(H87,2))&lt;=215,120-((LEFT(H87,1)*60+RIGHT(H87,2))-187)*(5/7),IF((LEFT(H87,1)*60+RIGHT(H87,2))&lt;=315,100-(5/5)*((LEFT(H87,1)*60+RIGHT(H87,2))-215),0))),IF((LEFT(H87,1)*60+RIGHT(H87,2))&lt;172,120,IF((LEFT(H87,1)*60+RIGHT(H87,2))&lt;=200,120-((LEFT(H87,1)*60+RIGHT(H87,2))-172)*(5/7),IF((LEFT(H87,1)*60+RIGHT(H87,2))&lt;300,100-(5/5)*((LEFT(H87,1)*60+RIGHT(H87,2))-200),0)))))),IF(ISBLANK(H87),0,IF(AND(C87="男",G87="引体向上"),IF(H87&gt;=19,120,IF(H87&gt;=11,120-(19-H87)*2.5,IF(H87&gt;=7,100-(11-H87)*5,IF(H87&gt;=1,80-(7-H87)*10,0)))),IF(G87="跳绳",IF(H87&gt;=224,120,IF(H87&gt;=164,120-(5/15)*(224-H87),IF(4&lt;=H87,100-(164-H87)*(5/8),0))),IF(OR(G87="仰卧起坐",G87="仰卧"),IF(H87&gt;=60,120,IF(H87&gt;=40,120-(60-H87),IF(H87&gt;=2,100-(40-H87)*2.5,0))),IF(AND(G87="篮球",C87="男"),IF(H87&lt;=0,0,IF(H87&lt;=14,120,IF(H87&lt;=24,120-(H87-14)*2,IF(H87&lt;=64,100-(H87-24)*2.5,0)))),IF(AND(G87="篮球",C87="女"),IF(H87&lt;=0,0,IF(H87&lt;=18,120,IF(H87&lt;=28,120-(H87-18)*2,IF(H87&lt;=68,100-(H87-28)*2.5,0)))),IF(AND(G87="实心球",C87="男"),IF(H87&gt;=12.6,120,IF(H87&gt;=9.4,120-(12.6-H87)*6.25,IF(5.4&lt;=H87,100-(9.4-H87)*25,0))),IF(AND(G87="实心球",C87="女"),IF(H87&gt;9.6,120,IF(6.4&lt;=H87,120-(9.6-H87)*6.25,IF(H87&gt;=3.4,100-(6.4-H87)*(5/0.15),0))),IF(AND(C87="男",G87="立定跳远"),IF(H87&gt;=2.75,120,IF(H87&gt;2.35,120-(2.75-H87)*50,IF(H87&gt;1.75,100-(2.35-H87)*(5/0.03),0))),IF(AND(C87="女",G87="立定跳远"),IF(H87&gt;=2.27,120,IF(H87&gt;=1.87,120-(2.27-H87)*50,IF(H87&gt;=1.27,100-(1.87-H87)*(5/0.03),0))),IF(C87="男",“男生”,女生))))))))))))</f>
        <v>0</v>
      </c>
      <c r="J87" s="38">
        <f t="shared" si="2"/>
        <v>0</v>
      </c>
    </row>
    <row r="88" spans="1:10">
      <c r="A88" s="30">
        <v>86</v>
      </c>
      <c r="B88" s="30"/>
      <c r="C88" s="37"/>
      <c r="D88" s="37"/>
      <c r="E88" s="41"/>
      <c r="F88" s="39">
        <f>IF(ISNUMBER(D88),IF(ISBLANK(E88),0,IF(ISNUMBER(E88),IF(C88="男",IF(E88&lt;24.8,120,IF(E88&lt;=28,120-(E88-24.8)*6.25,IF(E88&lt;=40,100-(5/0.6)*(E88-28),0))),IF(E88&lt;30.4,120,IF(E88&lt;=33.6,120-(E88-30.4)*6.25,IF(E88&lt;45.6,100-(5/0.6)*(E88-33.6),0)))),IF(C88="男",IF((LEFT(E88,1)*60+RIGHT(E88,2))&lt;187,120,IF((LEFT(E88,1)*60+RIGHT(E88,2))&lt;=215,120-((LEFT(E88,1)*60+RIGHT(E88,2))-187)*(5/7),IF((LEFT(E88,1)*60+RIGHT(E88,2))&lt;=315,100-(5/5)*((LEFT(E88,1)*60+RIGHT(E88,2))-215),0))),IF((LEFT(E88,1)*60+RIGHT(E88,2))&lt;172,120,IF((LEFT(E88,1)*60+RIGHT(E88,2))&lt;=200,120-((LEFT(E88,1)*60+RIGHT(E88,2))-172)*(5/7),IF((LEFT(E88,1)*60+RIGHT(E88,2))&lt;300,100-(5/5)*((LEFT(E88,1)*60+RIGHT(E88,2))-200),0)))))),IF(ISBLANK(E88),0,IF(AND(C88="男",D88="引体向上"),IF(E88&gt;=19,120,IF(E88&gt;=11,120-(19-E88)*2.5,IF(E88&gt;=7,100-(11-E88)*5,IF(E88&gt;=1,80-(7-E88)*10,0)))),IF(D88="跳绳",IF(E88&gt;=224,120,IF(E88&gt;=164,120-(5/15)*(224-E88),IF(4&lt;=E88,100-(164-E88)*(5/8),0))),IF(OR(D88="仰卧起坐",D88="仰卧"),IF(E88&gt;=60,120,IF(E88&gt;=40,120-(60-E88),IF(E88&gt;=2,100-(40-E88)*2.5,0))),IF(AND(D88="篮球",C88="男"),IF(E88&lt;=0,0,IF(E88&lt;=14,120,IF(E88&lt;=24,120-(E88-14)*2,IF(E88&lt;=64,100-(E88-24)*2.5,0)))),IF(AND(D88="篮球",C88="女"),IF(E88&lt;=0,0,IF(E88&lt;=18,120,IF(E88&lt;=28,120-(E88-18)*2,IF(E88&lt;=68,100-(E88-28)*2.5,0)))),IF(AND(D88="实心球",C88="男"),IF(E88&gt;=12.6,120,IF(E88&gt;=9.4,120-(12.6-E88)*6.25,IF(5.4&lt;=E88,100-(9.4-E88)*25,0))),IF(AND(D88="实心球",C88="女"),IF(E88&gt;9.6,120,IF(6.4&lt;=E88,120-(9.6-E88)*6.25,IF(E88&gt;=3.4,100-(6.4-E88)*(5/0.15),0))),IF(AND(C88="男",D88="立定跳远"),IF(E88&gt;=2.75,120,IF(E88&gt;2.35,120-(2.75-E88)*50,IF(E88&gt;1.75,100-(2.35-E88)*(5/0.03),0))),IF(AND(C88="女",D88="立定跳远"),IF(E88&gt;=2.27,120,IF(E88&gt;=1.87,120-(2.27-E88)*50,IF(E88&gt;=1.27,100-(1.87-E88)*(5/0.03),0))),IF(C88="男",“男生”,女生))))))))))))</f>
        <v>0</v>
      </c>
      <c r="G88" s="30"/>
      <c r="H88" s="42"/>
      <c r="I88" s="44">
        <f>IF(ISNUMBER(G88),IF(ISBLANK(H88),0,IF(ISNUMBER(H88),IF(C88="男",IF(H88&lt;24.8,120,IF(H88&lt;=28,120-(H88-24.8)*6.25,IF(H88&lt;=40,100-(5/0.6)*(H88-28),0))),IF(H88&lt;30.4,120,IF(H88&lt;=33.6,120-(H88-30.4)*6.25,IF(H88&lt;45.6,100-(5/0.6)*(H88-33.6),0)))),IF(C88="男",IF((LEFT(H88,1)*60+RIGHT(H88,2))&lt;187,120,IF((LEFT(H88,1)*60+RIGHT(H88,2))&lt;=215,120-((LEFT(H88,1)*60+RIGHT(H88,2))-187)*(5/7),IF((LEFT(H88,1)*60+RIGHT(H88,2))&lt;=315,100-(5/5)*((LEFT(H88,1)*60+RIGHT(H88,2))-215),0))),IF((LEFT(H88,1)*60+RIGHT(H88,2))&lt;172,120,IF((LEFT(H88,1)*60+RIGHT(H88,2))&lt;=200,120-((LEFT(H88,1)*60+RIGHT(H88,2))-172)*(5/7),IF((LEFT(H88,1)*60+RIGHT(H88,2))&lt;300,100-(5/5)*((LEFT(H88,1)*60+RIGHT(H88,2))-200),0)))))),IF(ISBLANK(H88),0,IF(AND(C88="男",G88="引体向上"),IF(H88&gt;=19,120,IF(H88&gt;=11,120-(19-H88)*2.5,IF(H88&gt;=7,100-(11-H88)*5,IF(H88&gt;=1,80-(7-H88)*10,0)))),IF(G88="跳绳",IF(H88&gt;=224,120,IF(H88&gt;=164,120-(5/15)*(224-H88),IF(4&lt;=H88,100-(164-H88)*(5/8),0))),IF(OR(G88="仰卧起坐",G88="仰卧"),IF(H88&gt;=60,120,IF(H88&gt;=40,120-(60-H88),IF(H88&gt;=2,100-(40-H88)*2.5,0))),IF(AND(G88="篮球",C88="男"),IF(H88&lt;=0,0,IF(H88&lt;=14,120,IF(H88&lt;=24,120-(H88-14)*2,IF(H88&lt;=64,100-(H88-24)*2.5,0)))),IF(AND(G88="篮球",C88="女"),IF(H88&lt;=0,0,IF(H88&lt;=18,120,IF(H88&lt;=28,120-(H88-18)*2,IF(H88&lt;=68,100-(H88-28)*2.5,0)))),IF(AND(G88="实心球",C88="男"),IF(H88&gt;=12.6,120,IF(H88&gt;=9.4,120-(12.6-H88)*6.25,IF(5.4&lt;=H88,100-(9.4-H88)*25,0))),IF(AND(G88="实心球",C88="女"),IF(H88&gt;9.6,120,IF(6.4&lt;=H88,120-(9.6-H88)*6.25,IF(H88&gt;=3.4,100-(6.4-H88)*(5/0.15),0))),IF(AND(C88="男",G88="立定跳远"),IF(H88&gt;=2.75,120,IF(H88&gt;2.35,120-(2.75-H88)*50,IF(H88&gt;1.75,100-(2.35-H88)*(5/0.03),0))),IF(AND(C88="女",G88="立定跳远"),IF(H88&gt;=2.27,120,IF(H88&gt;=1.87,120-(2.27-H88)*50,IF(H88&gt;=1.27,100-(1.87-H88)*(5/0.03),0))),IF(C88="男",“男生”,女生))))))))))))</f>
        <v>0</v>
      </c>
      <c r="J88" s="38">
        <f t="shared" si="2"/>
        <v>0</v>
      </c>
    </row>
    <row r="89" spans="1:10">
      <c r="A89" s="30">
        <v>87</v>
      </c>
      <c r="B89" s="30"/>
      <c r="C89" s="37"/>
      <c r="D89" s="37"/>
      <c r="E89" s="41"/>
      <c r="F89" s="39">
        <f>IF(ISNUMBER(D89),IF(ISBLANK(E89),0,IF(ISNUMBER(E89),IF(C89="男",IF(E89&lt;24.8,120,IF(E89&lt;=28,120-(E89-24.8)*6.25,IF(E89&lt;=40,100-(5/0.6)*(E89-28),0))),IF(E89&lt;30.4,120,IF(E89&lt;=33.6,120-(E89-30.4)*6.25,IF(E89&lt;45.6,100-(5/0.6)*(E89-33.6),0)))),IF(C89="男",IF((LEFT(E89,1)*60+RIGHT(E89,2))&lt;187,120,IF((LEFT(E89,1)*60+RIGHT(E89,2))&lt;=215,120-((LEFT(E89,1)*60+RIGHT(E89,2))-187)*(5/7),IF((LEFT(E89,1)*60+RIGHT(E89,2))&lt;=315,100-(5/5)*((LEFT(E89,1)*60+RIGHT(E89,2))-215),0))),IF((LEFT(E89,1)*60+RIGHT(E89,2))&lt;172,120,IF((LEFT(E89,1)*60+RIGHT(E89,2))&lt;=200,120-((LEFT(E89,1)*60+RIGHT(E89,2))-172)*(5/7),IF((LEFT(E89,1)*60+RIGHT(E89,2))&lt;300,100-(5/5)*((LEFT(E89,1)*60+RIGHT(E89,2))-200),0)))))),IF(ISBLANK(E89),0,IF(AND(C89="男",D89="引体向上"),IF(E89&gt;=19,120,IF(E89&gt;=11,120-(19-E89)*2.5,IF(E89&gt;=7,100-(11-E89)*5,IF(E89&gt;=1,80-(7-E89)*10,0)))),IF(D89="跳绳",IF(E89&gt;=224,120,IF(E89&gt;=164,120-(5/15)*(224-E89),IF(4&lt;=E89,100-(164-E89)*(5/8),0))),IF(OR(D89="仰卧起坐",D89="仰卧"),IF(E89&gt;=60,120,IF(E89&gt;=40,120-(60-E89),IF(E89&gt;=2,100-(40-E89)*2.5,0))),IF(AND(D89="篮球",C89="男"),IF(E89&lt;=0,0,IF(E89&lt;=14,120,IF(E89&lt;=24,120-(E89-14)*2,IF(E89&lt;=64,100-(E89-24)*2.5,0)))),IF(AND(D89="篮球",C89="女"),IF(E89&lt;=0,0,IF(E89&lt;=18,120,IF(E89&lt;=28,120-(E89-18)*2,IF(E89&lt;=68,100-(E89-28)*2.5,0)))),IF(AND(D89="实心球",C89="男"),IF(E89&gt;=12.6,120,IF(E89&gt;=9.4,120-(12.6-E89)*6.25,IF(5.4&lt;=E89,100-(9.4-E89)*25,0))),IF(AND(D89="实心球",C89="女"),IF(E89&gt;9.6,120,IF(6.4&lt;=E89,120-(9.6-E89)*6.25,IF(E89&gt;=3.4,100-(6.4-E89)*(5/0.15),0))),IF(AND(C89="男",D89="立定跳远"),IF(E89&gt;=2.75,120,IF(E89&gt;2.35,120-(2.75-E89)*50,IF(E89&gt;1.75,100-(2.35-E89)*(5/0.03),0))),IF(AND(C89="女",D89="立定跳远"),IF(E89&gt;=2.27,120,IF(E89&gt;=1.87,120-(2.27-E89)*50,IF(E89&gt;=1.27,100-(1.87-E89)*(5/0.03),0))),IF(C89="男",“男生”,女生))))))))))))</f>
        <v>0</v>
      </c>
      <c r="G89" s="30"/>
      <c r="H89" s="42"/>
      <c r="I89" s="44">
        <f>IF(ISNUMBER(G89),IF(ISBLANK(H89),0,IF(ISNUMBER(H89),IF(C89="男",IF(H89&lt;24.8,120,IF(H89&lt;=28,120-(H89-24.8)*6.25,IF(H89&lt;=40,100-(5/0.6)*(H89-28),0))),IF(H89&lt;30.4,120,IF(H89&lt;=33.6,120-(H89-30.4)*6.25,IF(H89&lt;45.6,100-(5/0.6)*(H89-33.6),0)))),IF(C89="男",IF((LEFT(H89,1)*60+RIGHT(H89,2))&lt;187,120,IF((LEFT(H89,1)*60+RIGHT(H89,2))&lt;=215,120-((LEFT(H89,1)*60+RIGHT(H89,2))-187)*(5/7),IF((LEFT(H89,1)*60+RIGHT(H89,2))&lt;=315,100-(5/5)*((LEFT(H89,1)*60+RIGHT(H89,2))-215),0))),IF((LEFT(H89,1)*60+RIGHT(H89,2))&lt;172,120,IF((LEFT(H89,1)*60+RIGHT(H89,2))&lt;=200,120-((LEFT(H89,1)*60+RIGHT(H89,2))-172)*(5/7),IF((LEFT(H89,1)*60+RIGHT(H89,2))&lt;300,100-(5/5)*((LEFT(H89,1)*60+RIGHT(H89,2))-200),0)))))),IF(ISBLANK(H89),0,IF(AND(C89="男",G89="引体向上"),IF(H89&gt;=19,120,IF(H89&gt;=11,120-(19-H89)*2.5,IF(H89&gt;=7,100-(11-H89)*5,IF(H89&gt;=1,80-(7-H89)*10,0)))),IF(G89="跳绳",IF(H89&gt;=224,120,IF(H89&gt;=164,120-(5/15)*(224-H89),IF(4&lt;=H89,100-(164-H89)*(5/8),0))),IF(OR(G89="仰卧起坐",G89="仰卧"),IF(H89&gt;=60,120,IF(H89&gt;=40,120-(60-H89),IF(H89&gt;=2,100-(40-H89)*2.5,0))),IF(AND(G89="篮球",C89="男"),IF(H89&lt;=0,0,IF(H89&lt;=14,120,IF(H89&lt;=24,120-(H89-14)*2,IF(H89&lt;=64,100-(H89-24)*2.5,0)))),IF(AND(G89="篮球",C89="女"),IF(H89&lt;=0,0,IF(H89&lt;=18,120,IF(H89&lt;=28,120-(H89-18)*2,IF(H89&lt;=68,100-(H89-28)*2.5,0)))),IF(AND(G89="实心球",C89="男"),IF(H89&gt;=12.6,120,IF(H89&gt;=9.4,120-(12.6-H89)*6.25,IF(5.4&lt;=H89,100-(9.4-H89)*25,0))),IF(AND(G89="实心球",C89="女"),IF(H89&gt;9.6,120,IF(6.4&lt;=H89,120-(9.6-H89)*6.25,IF(H89&gt;=3.4,100-(6.4-H89)*(5/0.15),0))),IF(AND(C89="男",G89="立定跳远"),IF(H89&gt;=2.75,120,IF(H89&gt;2.35,120-(2.75-H89)*50,IF(H89&gt;1.75,100-(2.35-H89)*(5/0.03),0))),IF(AND(C89="女",G89="立定跳远"),IF(H89&gt;=2.27,120,IF(H89&gt;=1.87,120-(2.27-H89)*50,IF(H89&gt;=1.27,100-(1.87-H89)*(5/0.03),0))),IF(C89="男",“男生”,女生))))))))))))</f>
        <v>0</v>
      </c>
      <c r="J89" s="38">
        <f t="shared" si="2"/>
        <v>0</v>
      </c>
    </row>
    <row r="90" spans="1:10">
      <c r="A90" s="30">
        <v>88</v>
      </c>
      <c r="B90" s="30"/>
      <c r="C90" s="37"/>
      <c r="D90" s="37"/>
      <c r="E90" s="41"/>
      <c r="F90" s="39">
        <f>IF(ISNUMBER(D90),IF(ISBLANK(E90),0,IF(ISNUMBER(E90),IF(C90="男",IF(E90&lt;24.8,120,IF(E90&lt;=28,120-(E90-24.8)*6.25,IF(E90&lt;=40,100-(5/0.6)*(E90-28),0))),IF(E90&lt;30.4,120,IF(E90&lt;=33.6,120-(E90-30.4)*6.25,IF(E90&lt;45.6,100-(5/0.6)*(E90-33.6),0)))),IF(C90="男",IF((LEFT(E90,1)*60+RIGHT(E90,2))&lt;187,120,IF((LEFT(E90,1)*60+RIGHT(E90,2))&lt;=215,120-((LEFT(E90,1)*60+RIGHT(E90,2))-187)*(5/7),IF((LEFT(E90,1)*60+RIGHT(E90,2))&lt;=315,100-(5/5)*((LEFT(E90,1)*60+RIGHT(E90,2))-215),0))),IF((LEFT(E90,1)*60+RIGHT(E90,2))&lt;172,120,IF((LEFT(E90,1)*60+RIGHT(E90,2))&lt;=200,120-((LEFT(E90,1)*60+RIGHT(E90,2))-172)*(5/7),IF((LEFT(E90,1)*60+RIGHT(E90,2))&lt;300,100-(5/5)*((LEFT(E90,1)*60+RIGHT(E90,2))-200),0)))))),IF(ISBLANK(E90),0,IF(AND(C90="男",D90="引体向上"),IF(E90&gt;=19,120,IF(E90&gt;=11,120-(19-E90)*2.5,IF(E90&gt;=7,100-(11-E90)*5,IF(E90&gt;=1,80-(7-E90)*10,0)))),IF(D90="跳绳",IF(E90&gt;=224,120,IF(E90&gt;=164,120-(5/15)*(224-E90),IF(4&lt;=E90,100-(164-E90)*(5/8),0))),IF(OR(D90="仰卧起坐",D90="仰卧"),IF(E90&gt;=60,120,IF(E90&gt;=40,120-(60-E90),IF(E90&gt;=2,100-(40-E90)*2.5,0))),IF(AND(D90="篮球",C90="男"),IF(E90&lt;=0,0,IF(E90&lt;=14,120,IF(E90&lt;=24,120-(E90-14)*2,IF(E90&lt;=64,100-(E90-24)*2.5,0)))),IF(AND(D90="篮球",C90="女"),IF(E90&lt;=0,0,IF(E90&lt;=18,120,IF(E90&lt;=28,120-(E90-18)*2,IF(E90&lt;=68,100-(E90-28)*2.5,0)))),IF(AND(D90="实心球",C90="男"),IF(E90&gt;=12.6,120,IF(E90&gt;=9.4,120-(12.6-E90)*6.25,IF(5.4&lt;=E90,100-(9.4-E90)*25,0))),IF(AND(D90="实心球",C90="女"),IF(E90&gt;9.6,120,IF(6.4&lt;=E90,120-(9.6-E90)*6.25,IF(E90&gt;=3.4,100-(6.4-E90)*(5/0.15),0))),IF(AND(C90="男",D90="立定跳远"),IF(E90&gt;=2.75,120,IF(E90&gt;2.35,120-(2.75-E90)*50,IF(E90&gt;1.75,100-(2.35-E90)*(5/0.03),0))),IF(AND(C90="女",D90="立定跳远"),IF(E90&gt;=2.27,120,IF(E90&gt;=1.87,120-(2.27-E90)*50,IF(E90&gt;=1.27,100-(1.87-E90)*(5/0.03),0))),IF(C90="男",“男生”,女生))))))))))))</f>
        <v>0</v>
      </c>
      <c r="G90" s="30"/>
      <c r="H90" s="42"/>
      <c r="I90" s="44">
        <f>IF(ISNUMBER(G90),IF(ISBLANK(H90),0,IF(ISNUMBER(H90),IF(C90="男",IF(H90&lt;24.8,120,IF(H90&lt;=28,120-(H90-24.8)*6.25,IF(H90&lt;=40,100-(5/0.6)*(H90-28),0))),IF(H90&lt;30.4,120,IF(H90&lt;=33.6,120-(H90-30.4)*6.25,IF(H90&lt;45.6,100-(5/0.6)*(H90-33.6),0)))),IF(C90="男",IF((LEFT(H90,1)*60+RIGHT(H90,2))&lt;187,120,IF((LEFT(H90,1)*60+RIGHT(H90,2))&lt;=215,120-((LEFT(H90,1)*60+RIGHT(H90,2))-187)*(5/7),IF((LEFT(H90,1)*60+RIGHT(H90,2))&lt;=315,100-(5/5)*((LEFT(H90,1)*60+RIGHT(H90,2))-215),0))),IF((LEFT(H90,1)*60+RIGHT(H90,2))&lt;172,120,IF((LEFT(H90,1)*60+RIGHT(H90,2))&lt;=200,120-((LEFT(H90,1)*60+RIGHT(H90,2))-172)*(5/7),IF((LEFT(H90,1)*60+RIGHT(H90,2))&lt;300,100-(5/5)*((LEFT(H90,1)*60+RIGHT(H90,2))-200),0)))))),IF(ISBLANK(H90),0,IF(AND(C90="男",G90="引体向上"),IF(H90&gt;=19,120,IF(H90&gt;=11,120-(19-H90)*2.5,IF(H90&gt;=7,100-(11-H90)*5,IF(H90&gt;=1,80-(7-H90)*10,0)))),IF(G90="跳绳",IF(H90&gt;=224,120,IF(H90&gt;=164,120-(5/15)*(224-H90),IF(4&lt;=H90,100-(164-H90)*(5/8),0))),IF(OR(G90="仰卧起坐",G90="仰卧"),IF(H90&gt;=60,120,IF(H90&gt;=40,120-(60-H90),IF(H90&gt;=2,100-(40-H90)*2.5,0))),IF(AND(G90="篮球",C90="男"),IF(H90&lt;=0,0,IF(H90&lt;=14,120,IF(H90&lt;=24,120-(H90-14)*2,IF(H90&lt;=64,100-(H90-24)*2.5,0)))),IF(AND(G90="篮球",C90="女"),IF(H90&lt;=0,0,IF(H90&lt;=18,120,IF(H90&lt;=28,120-(H90-18)*2,IF(H90&lt;=68,100-(H90-28)*2.5,0)))),IF(AND(G90="实心球",C90="男"),IF(H90&gt;=12.6,120,IF(H90&gt;=9.4,120-(12.6-H90)*6.25,IF(5.4&lt;=H90,100-(9.4-H90)*25,0))),IF(AND(G90="实心球",C90="女"),IF(H90&gt;9.6,120,IF(6.4&lt;=H90,120-(9.6-H90)*6.25,IF(H90&gt;=3.4,100-(6.4-H90)*(5/0.15),0))),IF(AND(C90="男",G90="立定跳远"),IF(H90&gt;=2.75,120,IF(H90&gt;2.35,120-(2.75-H90)*50,IF(H90&gt;1.75,100-(2.35-H90)*(5/0.03),0))),IF(AND(C90="女",G90="立定跳远"),IF(H90&gt;=2.27,120,IF(H90&gt;=1.87,120-(2.27-H90)*50,IF(H90&gt;=1.27,100-(1.87-H90)*(5/0.03),0))),IF(C90="男",“男生”,女生))))))))))))</f>
        <v>0</v>
      </c>
      <c r="J90" s="38">
        <f t="shared" si="2"/>
        <v>0</v>
      </c>
    </row>
    <row r="91" spans="1:10">
      <c r="A91" s="30">
        <v>89</v>
      </c>
      <c r="B91" s="30"/>
      <c r="C91" s="37"/>
      <c r="D91" s="37"/>
      <c r="E91" s="41"/>
      <c r="F91" s="39">
        <f>IF(ISNUMBER(D91),IF(ISBLANK(E91),0,IF(ISNUMBER(E91),IF(C91="男",IF(E91&lt;24.8,120,IF(E91&lt;=28,120-(E91-24.8)*6.25,IF(E91&lt;=40,100-(5/0.6)*(E91-28),0))),IF(E91&lt;30.4,120,IF(E91&lt;=33.6,120-(E91-30.4)*6.25,IF(E91&lt;45.6,100-(5/0.6)*(E91-33.6),0)))),IF(C91="男",IF((LEFT(E91,1)*60+RIGHT(E91,2))&lt;187,120,IF((LEFT(E91,1)*60+RIGHT(E91,2))&lt;=215,120-((LEFT(E91,1)*60+RIGHT(E91,2))-187)*(5/7),IF((LEFT(E91,1)*60+RIGHT(E91,2))&lt;=315,100-(5/5)*((LEFT(E91,1)*60+RIGHT(E91,2))-215),0))),IF((LEFT(E91,1)*60+RIGHT(E91,2))&lt;172,120,IF((LEFT(E91,1)*60+RIGHT(E91,2))&lt;=200,120-((LEFT(E91,1)*60+RIGHT(E91,2))-172)*(5/7),IF((LEFT(E91,1)*60+RIGHT(E91,2))&lt;300,100-(5/5)*((LEFT(E91,1)*60+RIGHT(E91,2))-200),0)))))),IF(ISBLANK(E91),0,IF(AND(C91="男",D91="引体向上"),IF(E91&gt;=19,120,IF(E91&gt;=11,120-(19-E91)*2.5,IF(E91&gt;=7,100-(11-E91)*5,IF(E91&gt;=1,80-(7-E91)*10,0)))),IF(D91="跳绳",IF(E91&gt;=224,120,IF(E91&gt;=164,120-(5/15)*(224-E91),IF(4&lt;=E91,100-(164-E91)*(5/8),0))),IF(OR(D91="仰卧起坐",D91="仰卧"),IF(E91&gt;=60,120,IF(E91&gt;=40,120-(60-E91),IF(E91&gt;=2,100-(40-E91)*2.5,0))),IF(AND(D91="篮球",C91="男"),IF(E91&lt;=0,0,IF(E91&lt;=14,120,IF(E91&lt;=24,120-(E91-14)*2,IF(E91&lt;=64,100-(E91-24)*2.5,0)))),IF(AND(D91="篮球",C91="女"),IF(E91&lt;=0,0,IF(E91&lt;=18,120,IF(E91&lt;=28,120-(E91-18)*2,IF(E91&lt;=68,100-(E91-28)*2.5,0)))),IF(AND(D91="实心球",C91="男"),IF(E91&gt;=12.6,120,IF(E91&gt;=9.4,120-(12.6-E91)*6.25,IF(5.4&lt;=E91,100-(9.4-E91)*25,0))),IF(AND(D91="实心球",C91="女"),IF(E91&gt;9.6,120,IF(6.4&lt;=E91,120-(9.6-E91)*6.25,IF(E91&gt;=3.4,100-(6.4-E91)*(5/0.15),0))),IF(AND(C91="男",D91="立定跳远"),IF(E91&gt;=2.75,120,IF(E91&gt;2.35,120-(2.75-E91)*50,IF(E91&gt;1.75,100-(2.35-E91)*(5/0.03),0))),IF(AND(C91="女",D91="立定跳远"),IF(E91&gt;=2.27,120,IF(E91&gt;=1.87,120-(2.27-E91)*50,IF(E91&gt;=1.27,100-(1.87-E91)*(5/0.03),0))),IF(C91="男",“男生”,女生))))))))))))</f>
        <v>0</v>
      </c>
      <c r="G91" s="30"/>
      <c r="H91" s="42"/>
      <c r="I91" s="44">
        <f>IF(ISNUMBER(G91),IF(ISBLANK(H91),0,IF(ISNUMBER(H91),IF(C91="男",IF(H91&lt;24.8,120,IF(H91&lt;=28,120-(H91-24.8)*6.25,IF(H91&lt;=40,100-(5/0.6)*(H91-28),0))),IF(H91&lt;30.4,120,IF(H91&lt;=33.6,120-(H91-30.4)*6.25,IF(H91&lt;45.6,100-(5/0.6)*(H91-33.6),0)))),IF(C91="男",IF((LEFT(H91,1)*60+RIGHT(H91,2))&lt;187,120,IF((LEFT(H91,1)*60+RIGHT(H91,2))&lt;=215,120-((LEFT(H91,1)*60+RIGHT(H91,2))-187)*(5/7),IF((LEFT(H91,1)*60+RIGHT(H91,2))&lt;=315,100-(5/5)*((LEFT(H91,1)*60+RIGHT(H91,2))-215),0))),IF((LEFT(H91,1)*60+RIGHT(H91,2))&lt;172,120,IF((LEFT(H91,1)*60+RIGHT(H91,2))&lt;=200,120-((LEFT(H91,1)*60+RIGHT(H91,2))-172)*(5/7),IF((LEFT(H91,1)*60+RIGHT(H91,2))&lt;300,100-(5/5)*((LEFT(H91,1)*60+RIGHT(H91,2))-200),0)))))),IF(ISBLANK(H91),0,IF(AND(C91="男",G91="引体向上"),IF(H91&gt;=19,120,IF(H91&gt;=11,120-(19-H91)*2.5,IF(H91&gt;=7,100-(11-H91)*5,IF(H91&gt;=1,80-(7-H91)*10,0)))),IF(G91="跳绳",IF(H91&gt;=224,120,IF(H91&gt;=164,120-(5/15)*(224-H91),IF(4&lt;=H91,100-(164-H91)*(5/8),0))),IF(OR(G91="仰卧起坐",G91="仰卧"),IF(H91&gt;=60,120,IF(H91&gt;=40,120-(60-H91),IF(H91&gt;=2,100-(40-H91)*2.5,0))),IF(AND(G91="篮球",C91="男"),IF(H91&lt;=0,0,IF(H91&lt;=14,120,IF(H91&lt;=24,120-(H91-14)*2,IF(H91&lt;=64,100-(H91-24)*2.5,0)))),IF(AND(G91="篮球",C91="女"),IF(H91&lt;=0,0,IF(H91&lt;=18,120,IF(H91&lt;=28,120-(H91-18)*2,IF(H91&lt;=68,100-(H91-28)*2.5,0)))),IF(AND(G91="实心球",C91="男"),IF(H91&gt;=12.6,120,IF(H91&gt;=9.4,120-(12.6-H91)*6.25,IF(5.4&lt;=H91,100-(9.4-H91)*25,0))),IF(AND(G91="实心球",C91="女"),IF(H91&gt;9.6,120,IF(6.4&lt;=H91,120-(9.6-H91)*6.25,IF(H91&gt;=3.4,100-(6.4-H91)*(5/0.15),0))),IF(AND(C91="男",G91="立定跳远"),IF(H91&gt;=2.75,120,IF(H91&gt;2.35,120-(2.75-H91)*50,IF(H91&gt;1.75,100-(2.35-H91)*(5/0.03),0))),IF(AND(C91="女",G91="立定跳远"),IF(H91&gt;=2.27,120,IF(H91&gt;=1.87,120-(2.27-H91)*50,IF(H91&gt;=1.27,100-(1.87-H91)*(5/0.03),0))),IF(C91="男",“男生”,女生))))))))))))</f>
        <v>0</v>
      </c>
      <c r="J91" s="38">
        <f t="shared" si="2"/>
        <v>0</v>
      </c>
    </row>
    <row r="92" spans="1:10">
      <c r="A92" s="30">
        <v>90</v>
      </c>
      <c r="B92" s="30"/>
      <c r="C92" s="37"/>
      <c r="D92" s="37"/>
      <c r="E92" s="41"/>
      <c r="F92" s="39">
        <f>IF(ISNUMBER(D92),IF(ISBLANK(E92),0,IF(ISNUMBER(E92),IF(C92="男",IF(E92&lt;24.8,120,IF(E92&lt;=28,120-(E92-24.8)*6.25,IF(E92&lt;=40,100-(5/0.6)*(E92-28),0))),IF(E92&lt;30.4,120,IF(E92&lt;=33.6,120-(E92-30.4)*6.25,IF(E92&lt;45.6,100-(5/0.6)*(E92-33.6),0)))),IF(C92="男",IF((LEFT(E92,1)*60+RIGHT(E92,2))&lt;187,120,IF((LEFT(E92,1)*60+RIGHT(E92,2))&lt;=215,120-((LEFT(E92,1)*60+RIGHT(E92,2))-187)*(5/7),IF((LEFT(E92,1)*60+RIGHT(E92,2))&lt;=315,100-(5/5)*((LEFT(E92,1)*60+RIGHT(E92,2))-215),0))),IF((LEFT(E92,1)*60+RIGHT(E92,2))&lt;172,120,IF((LEFT(E92,1)*60+RIGHT(E92,2))&lt;=200,120-((LEFT(E92,1)*60+RIGHT(E92,2))-172)*(5/7),IF((LEFT(E92,1)*60+RIGHT(E92,2))&lt;300,100-(5/5)*((LEFT(E92,1)*60+RIGHT(E92,2))-200),0)))))),IF(ISBLANK(E92),0,IF(AND(C92="男",D92="引体向上"),IF(E92&gt;=19,120,IF(E92&gt;=11,120-(19-E92)*2.5,IF(E92&gt;=7,100-(11-E92)*5,IF(E92&gt;=1,80-(7-E92)*10,0)))),IF(D92="跳绳",IF(E92&gt;=224,120,IF(E92&gt;=164,120-(5/15)*(224-E92),IF(4&lt;=E92,100-(164-E92)*(5/8),0))),IF(OR(D92="仰卧起坐",D92="仰卧"),IF(E92&gt;=60,120,IF(E92&gt;=40,120-(60-E92),IF(E92&gt;=2,100-(40-E92)*2.5,0))),IF(AND(D92="篮球",C92="男"),IF(E92&lt;=0,0,IF(E92&lt;=14,120,IF(E92&lt;=24,120-(E92-14)*2,IF(E92&lt;=64,100-(E92-24)*2.5,0)))),IF(AND(D92="篮球",C92="女"),IF(E92&lt;=0,0,IF(E92&lt;=18,120,IF(E92&lt;=28,120-(E92-18)*2,IF(E92&lt;=68,100-(E92-28)*2.5,0)))),IF(AND(D92="实心球",C92="男"),IF(E92&gt;=12.6,120,IF(E92&gt;=9.4,120-(12.6-E92)*6.25,IF(5.4&lt;=E92,100-(9.4-E92)*25,0))),IF(AND(D92="实心球",C92="女"),IF(E92&gt;9.6,120,IF(6.4&lt;=E92,120-(9.6-E92)*6.25,IF(E92&gt;=3.4,100-(6.4-E92)*(5/0.15),0))),IF(AND(C92="男",D92="立定跳远"),IF(E92&gt;=2.75,120,IF(E92&gt;2.35,120-(2.75-E92)*50,IF(E92&gt;1.75,100-(2.35-E92)*(5/0.03),0))),IF(AND(C92="女",D92="立定跳远"),IF(E92&gt;=2.27,120,IF(E92&gt;=1.87,120-(2.27-E92)*50,IF(E92&gt;=1.27,100-(1.87-E92)*(5/0.03),0))),IF(C92="男",“男生”,女生))))))))))))</f>
        <v>0</v>
      </c>
      <c r="G92" s="30"/>
      <c r="H92" s="42"/>
      <c r="I92" s="44">
        <f>IF(ISNUMBER(G92),IF(ISBLANK(H92),0,IF(ISNUMBER(H92),IF(C92="男",IF(H92&lt;24.8,120,IF(H92&lt;=28,120-(H92-24.8)*6.25,IF(H92&lt;=40,100-(5/0.6)*(H92-28),0))),IF(H92&lt;30.4,120,IF(H92&lt;=33.6,120-(H92-30.4)*6.25,IF(H92&lt;45.6,100-(5/0.6)*(H92-33.6),0)))),IF(C92="男",IF((LEFT(H92,1)*60+RIGHT(H92,2))&lt;187,120,IF((LEFT(H92,1)*60+RIGHT(H92,2))&lt;=215,120-((LEFT(H92,1)*60+RIGHT(H92,2))-187)*(5/7),IF((LEFT(H92,1)*60+RIGHT(H92,2))&lt;=315,100-(5/5)*((LEFT(H92,1)*60+RIGHT(H92,2))-215),0))),IF((LEFT(H92,1)*60+RIGHT(H92,2))&lt;172,120,IF((LEFT(H92,1)*60+RIGHT(H92,2))&lt;=200,120-((LEFT(H92,1)*60+RIGHT(H92,2))-172)*(5/7),IF((LEFT(H92,1)*60+RIGHT(H92,2))&lt;300,100-(5/5)*((LEFT(H92,1)*60+RIGHT(H92,2))-200),0)))))),IF(ISBLANK(H92),0,IF(AND(C92="男",G92="引体向上"),IF(H92&gt;=19,120,IF(H92&gt;=11,120-(19-H92)*2.5,IF(H92&gt;=7,100-(11-H92)*5,IF(H92&gt;=1,80-(7-H92)*10,0)))),IF(G92="跳绳",IF(H92&gt;=224,120,IF(H92&gt;=164,120-(5/15)*(224-H92),IF(4&lt;=H92,100-(164-H92)*(5/8),0))),IF(OR(G92="仰卧起坐",G92="仰卧"),IF(H92&gt;=60,120,IF(H92&gt;=40,120-(60-H92),IF(H92&gt;=2,100-(40-H92)*2.5,0))),IF(AND(G92="篮球",C92="男"),IF(H92&lt;=0,0,IF(H92&lt;=14,120,IF(H92&lt;=24,120-(H92-14)*2,IF(H92&lt;=64,100-(H92-24)*2.5,0)))),IF(AND(G92="篮球",C92="女"),IF(H92&lt;=0,0,IF(H92&lt;=18,120,IF(H92&lt;=28,120-(H92-18)*2,IF(H92&lt;=68,100-(H92-28)*2.5,0)))),IF(AND(G92="实心球",C92="男"),IF(H92&gt;=12.6,120,IF(H92&gt;=9.4,120-(12.6-H92)*6.25,IF(5.4&lt;=H92,100-(9.4-H92)*25,0))),IF(AND(G92="实心球",C92="女"),IF(H92&gt;9.6,120,IF(6.4&lt;=H92,120-(9.6-H92)*6.25,IF(H92&gt;=3.4,100-(6.4-H92)*(5/0.15),0))),IF(AND(C92="男",G92="立定跳远"),IF(H92&gt;=2.75,120,IF(H92&gt;2.35,120-(2.75-H92)*50,IF(H92&gt;1.75,100-(2.35-H92)*(5/0.03),0))),IF(AND(C92="女",G92="立定跳远"),IF(H92&gt;=2.27,120,IF(H92&gt;=1.87,120-(2.27-H92)*50,IF(H92&gt;=1.27,100-(1.87-H92)*(5/0.03),0))),IF(C92="男",“男生”,女生))))))))))))</f>
        <v>0</v>
      </c>
      <c r="J92" s="38">
        <f t="shared" si="2"/>
        <v>0</v>
      </c>
    </row>
    <row r="93" spans="1:10">
      <c r="A93" s="30">
        <v>91</v>
      </c>
      <c r="B93" s="30"/>
      <c r="C93" s="37"/>
      <c r="D93" s="37"/>
      <c r="E93" s="41"/>
      <c r="F93" s="39">
        <f>IF(ISNUMBER(D93),IF(ISBLANK(E93),0,IF(ISNUMBER(E93),IF(C93="男",IF(E93&lt;24.8,120,IF(E93&lt;=28,120-(E93-24.8)*6.25,IF(E93&lt;=40,100-(5/0.6)*(E93-28),0))),IF(E93&lt;30.4,120,IF(E93&lt;=33.6,120-(E93-30.4)*6.25,IF(E93&lt;45.6,100-(5/0.6)*(E93-33.6),0)))),IF(C93="男",IF((LEFT(E93,1)*60+RIGHT(E93,2))&lt;187,120,IF((LEFT(E93,1)*60+RIGHT(E93,2))&lt;=215,120-((LEFT(E93,1)*60+RIGHT(E93,2))-187)*(5/7),IF((LEFT(E93,1)*60+RIGHT(E93,2))&lt;=315,100-(5/5)*((LEFT(E93,1)*60+RIGHT(E93,2))-215),0))),IF((LEFT(E93,1)*60+RIGHT(E93,2))&lt;172,120,IF((LEFT(E93,1)*60+RIGHT(E93,2))&lt;=200,120-((LEFT(E93,1)*60+RIGHT(E93,2))-172)*(5/7),IF((LEFT(E93,1)*60+RIGHT(E93,2))&lt;300,100-(5/5)*((LEFT(E93,1)*60+RIGHT(E93,2))-200),0)))))),IF(ISBLANK(E93),0,IF(AND(C93="男",D93="引体向上"),IF(E93&gt;=19,120,IF(E93&gt;=11,120-(19-E93)*2.5,IF(E93&gt;=7,100-(11-E93)*5,IF(E93&gt;=1,80-(7-E93)*10,0)))),IF(D93="跳绳",IF(E93&gt;=224,120,IF(E93&gt;=164,120-(5/15)*(224-E93),IF(4&lt;=E93,100-(164-E93)*(5/8),0))),IF(OR(D93="仰卧起坐",D93="仰卧"),IF(E93&gt;=60,120,IF(E93&gt;=40,120-(60-E93),IF(E93&gt;=2,100-(40-E93)*2.5,0))),IF(AND(D93="篮球",C93="男"),IF(E93&lt;=0,0,IF(E93&lt;=14,120,IF(E93&lt;=24,120-(E93-14)*2,IF(E93&lt;=64,100-(E93-24)*2.5,0)))),IF(AND(D93="篮球",C93="女"),IF(E93&lt;=0,0,IF(E93&lt;=18,120,IF(E93&lt;=28,120-(E93-18)*2,IF(E93&lt;=68,100-(E93-28)*2.5,0)))),IF(AND(D93="实心球",C93="男"),IF(E93&gt;=12.6,120,IF(E93&gt;=9.4,120-(12.6-E93)*6.25,IF(5.4&lt;=E93,100-(9.4-E93)*25,0))),IF(AND(D93="实心球",C93="女"),IF(E93&gt;9.6,120,IF(6.4&lt;=E93,120-(9.6-E93)*6.25,IF(E93&gt;=3.4,100-(6.4-E93)*(5/0.15),0))),IF(AND(C93="男",D93="立定跳远"),IF(E93&gt;=2.75,120,IF(E93&gt;2.35,120-(2.75-E93)*50,IF(E93&gt;1.75,100-(2.35-E93)*(5/0.03),0))),IF(AND(C93="女",D93="立定跳远"),IF(E93&gt;=2.27,120,IF(E93&gt;=1.87,120-(2.27-E93)*50,IF(E93&gt;=1.27,100-(1.87-E93)*(5/0.03),0))),IF(C93="男",“男生”,女生))))))))))))</f>
        <v>0</v>
      </c>
      <c r="G93" s="30"/>
      <c r="H93" s="42"/>
      <c r="I93" s="44">
        <f>IF(ISNUMBER(G93),IF(ISBLANK(H93),0,IF(ISNUMBER(H93),IF(C93="男",IF(H93&lt;24.8,120,IF(H93&lt;=28,120-(H93-24.8)*6.25,IF(H93&lt;=40,100-(5/0.6)*(H93-28),0))),IF(H93&lt;30.4,120,IF(H93&lt;=33.6,120-(H93-30.4)*6.25,IF(H93&lt;45.6,100-(5/0.6)*(H93-33.6),0)))),IF(C93="男",IF((LEFT(H93,1)*60+RIGHT(H93,2))&lt;187,120,IF((LEFT(H93,1)*60+RIGHT(H93,2))&lt;=215,120-((LEFT(H93,1)*60+RIGHT(H93,2))-187)*(5/7),IF((LEFT(H93,1)*60+RIGHT(H93,2))&lt;=315,100-(5/5)*((LEFT(H93,1)*60+RIGHT(H93,2))-215),0))),IF((LEFT(H93,1)*60+RIGHT(H93,2))&lt;172,120,IF((LEFT(H93,1)*60+RIGHT(H93,2))&lt;=200,120-((LEFT(H93,1)*60+RIGHT(H93,2))-172)*(5/7),IF((LEFT(H93,1)*60+RIGHT(H93,2))&lt;300,100-(5/5)*((LEFT(H93,1)*60+RIGHT(H93,2))-200),0)))))),IF(ISBLANK(H93),0,IF(AND(C93="男",G93="引体向上"),IF(H93&gt;=19,120,IF(H93&gt;=11,120-(19-H93)*2.5,IF(H93&gt;=7,100-(11-H93)*5,IF(H93&gt;=1,80-(7-H93)*10,0)))),IF(G93="跳绳",IF(H93&gt;=224,120,IF(H93&gt;=164,120-(5/15)*(224-H93),IF(4&lt;=H93,100-(164-H93)*(5/8),0))),IF(OR(G93="仰卧起坐",G93="仰卧"),IF(H93&gt;=60,120,IF(H93&gt;=40,120-(60-H93),IF(H93&gt;=2,100-(40-H93)*2.5,0))),IF(AND(G93="篮球",C93="男"),IF(H93&lt;=0,0,IF(H93&lt;=14,120,IF(H93&lt;=24,120-(H93-14)*2,IF(H93&lt;=64,100-(H93-24)*2.5,0)))),IF(AND(G93="篮球",C93="女"),IF(H93&lt;=0,0,IF(H93&lt;=18,120,IF(H93&lt;=28,120-(H93-18)*2,IF(H93&lt;=68,100-(H93-28)*2.5,0)))),IF(AND(G93="实心球",C93="男"),IF(H93&gt;=12.6,120,IF(H93&gt;=9.4,120-(12.6-H93)*6.25,IF(5.4&lt;=H93,100-(9.4-H93)*25,0))),IF(AND(G93="实心球",C93="女"),IF(H93&gt;9.6,120,IF(6.4&lt;=H93,120-(9.6-H93)*6.25,IF(H93&gt;=3.4,100-(6.4-H93)*(5/0.15),0))),IF(AND(C93="男",G93="立定跳远"),IF(H93&gt;=2.75,120,IF(H93&gt;2.35,120-(2.75-H93)*50,IF(H93&gt;1.75,100-(2.35-H93)*(5/0.03),0))),IF(AND(C93="女",G93="立定跳远"),IF(H93&gt;=2.27,120,IF(H93&gt;=1.87,120-(2.27-H93)*50,IF(H93&gt;=1.27,100-(1.87-H93)*(5/0.03),0))),IF(C93="男",“男生”,女生))))))))))))</f>
        <v>0</v>
      </c>
      <c r="J93" s="38">
        <f t="shared" si="2"/>
        <v>0</v>
      </c>
    </row>
    <row r="94" spans="1:10">
      <c r="A94" s="30">
        <v>92</v>
      </c>
      <c r="B94" s="30"/>
      <c r="C94" s="37"/>
      <c r="D94" s="37"/>
      <c r="E94" s="41"/>
      <c r="F94" s="39">
        <f>IF(ISNUMBER(D94),IF(ISBLANK(E94),0,IF(ISNUMBER(E94),IF(C94="男",IF(E94&lt;24.8,120,IF(E94&lt;=28,120-(E94-24.8)*6.25,IF(E94&lt;=40,100-(5/0.6)*(E94-28),0))),IF(E94&lt;30.4,120,IF(E94&lt;=33.6,120-(E94-30.4)*6.25,IF(E94&lt;45.6,100-(5/0.6)*(E94-33.6),0)))),IF(C94="男",IF((LEFT(E94,1)*60+RIGHT(E94,2))&lt;187,120,IF((LEFT(E94,1)*60+RIGHT(E94,2))&lt;=215,120-((LEFT(E94,1)*60+RIGHT(E94,2))-187)*(5/7),IF((LEFT(E94,1)*60+RIGHT(E94,2))&lt;=315,100-(5/5)*((LEFT(E94,1)*60+RIGHT(E94,2))-215),0))),IF((LEFT(E94,1)*60+RIGHT(E94,2))&lt;172,120,IF((LEFT(E94,1)*60+RIGHT(E94,2))&lt;=200,120-((LEFT(E94,1)*60+RIGHT(E94,2))-172)*(5/7),IF((LEFT(E94,1)*60+RIGHT(E94,2))&lt;300,100-(5/5)*((LEFT(E94,1)*60+RIGHT(E94,2))-200),0)))))),IF(ISBLANK(E94),0,IF(AND(C94="男",D94="引体向上"),IF(E94&gt;=19,120,IF(E94&gt;=11,120-(19-E94)*2.5,IF(E94&gt;=7,100-(11-E94)*5,IF(E94&gt;=1,80-(7-E94)*10,0)))),IF(D94="跳绳",IF(E94&gt;=224,120,IF(E94&gt;=164,120-(5/15)*(224-E94),IF(4&lt;=E94,100-(164-E94)*(5/8),0))),IF(OR(D94="仰卧起坐",D94="仰卧"),IF(E94&gt;=60,120,IF(E94&gt;=40,120-(60-E94),IF(E94&gt;=2,100-(40-E94)*2.5,0))),IF(AND(D94="篮球",C94="男"),IF(E94&lt;=0,0,IF(E94&lt;=14,120,IF(E94&lt;=24,120-(E94-14)*2,IF(E94&lt;=64,100-(E94-24)*2.5,0)))),IF(AND(D94="篮球",C94="女"),IF(E94&lt;=0,0,IF(E94&lt;=18,120,IF(E94&lt;=28,120-(E94-18)*2,IF(E94&lt;=68,100-(E94-28)*2.5,0)))),IF(AND(D94="实心球",C94="男"),IF(E94&gt;=12.6,120,IF(E94&gt;=9.4,120-(12.6-E94)*6.25,IF(5.4&lt;=E94,100-(9.4-E94)*25,0))),IF(AND(D94="实心球",C94="女"),IF(E94&gt;9.6,120,IF(6.4&lt;=E94,120-(9.6-E94)*6.25,IF(E94&gt;=3.4,100-(6.4-E94)*(5/0.15),0))),IF(AND(C94="男",D94="立定跳远"),IF(E94&gt;=2.75,120,IF(E94&gt;2.35,120-(2.75-E94)*50,IF(E94&gt;1.75,100-(2.35-E94)*(5/0.03),0))),IF(AND(C94="女",D94="立定跳远"),IF(E94&gt;=2.27,120,IF(E94&gt;=1.87,120-(2.27-E94)*50,IF(E94&gt;=1.27,100-(1.87-E94)*(5/0.03),0))),IF(C94="男",“男生”,女生))))))))))))</f>
        <v>0</v>
      </c>
      <c r="G94" s="30"/>
      <c r="H94" s="42"/>
      <c r="I94" s="44">
        <f>IF(ISNUMBER(G94),IF(ISBLANK(H94),0,IF(ISNUMBER(H94),IF(C94="男",IF(H94&lt;24.8,120,IF(H94&lt;=28,120-(H94-24.8)*6.25,IF(H94&lt;=40,100-(5/0.6)*(H94-28),0))),IF(H94&lt;30.4,120,IF(H94&lt;=33.6,120-(H94-30.4)*6.25,IF(H94&lt;45.6,100-(5/0.6)*(H94-33.6),0)))),IF(C94="男",IF((LEFT(H94,1)*60+RIGHT(H94,2))&lt;187,120,IF((LEFT(H94,1)*60+RIGHT(H94,2))&lt;=215,120-((LEFT(H94,1)*60+RIGHT(H94,2))-187)*(5/7),IF((LEFT(H94,1)*60+RIGHT(H94,2))&lt;=315,100-(5/5)*((LEFT(H94,1)*60+RIGHT(H94,2))-215),0))),IF((LEFT(H94,1)*60+RIGHT(H94,2))&lt;172,120,IF((LEFT(H94,1)*60+RIGHT(H94,2))&lt;=200,120-((LEFT(H94,1)*60+RIGHT(H94,2))-172)*(5/7),IF((LEFT(H94,1)*60+RIGHT(H94,2))&lt;300,100-(5/5)*((LEFT(H94,1)*60+RIGHT(H94,2))-200),0)))))),IF(ISBLANK(H94),0,IF(AND(C94="男",G94="引体向上"),IF(H94&gt;=19,120,IF(H94&gt;=11,120-(19-H94)*2.5,IF(H94&gt;=7,100-(11-H94)*5,IF(H94&gt;=1,80-(7-H94)*10,0)))),IF(G94="跳绳",IF(H94&gt;=224,120,IF(H94&gt;=164,120-(5/15)*(224-H94),IF(4&lt;=H94,100-(164-H94)*(5/8),0))),IF(OR(G94="仰卧起坐",G94="仰卧"),IF(H94&gt;=60,120,IF(H94&gt;=40,120-(60-H94),IF(H94&gt;=2,100-(40-H94)*2.5,0))),IF(AND(G94="篮球",C94="男"),IF(H94&lt;=0,0,IF(H94&lt;=14,120,IF(H94&lt;=24,120-(H94-14)*2,IF(H94&lt;=64,100-(H94-24)*2.5,0)))),IF(AND(G94="篮球",C94="女"),IF(H94&lt;=0,0,IF(H94&lt;=18,120,IF(H94&lt;=28,120-(H94-18)*2,IF(H94&lt;=68,100-(H94-28)*2.5,0)))),IF(AND(G94="实心球",C94="男"),IF(H94&gt;=12.6,120,IF(H94&gt;=9.4,120-(12.6-H94)*6.25,IF(5.4&lt;=H94,100-(9.4-H94)*25,0))),IF(AND(G94="实心球",C94="女"),IF(H94&gt;9.6,120,IF(6.4&lt;=H94,120-(9.6-H94)*6.25,IF(H94&gt;=3.4,100-(6.4-H94)*(5/0.15),0))),IF(AND(C94="男",G94="立定跳远"),IF(H94&gt;=2.75,120,IF(H94&gt;2.35,120-(2.75-H94)*50,IF(H94&gt;1.75,100-(2.35-H94)*(5/0.03),0))),IF(AND(C94="女",G94="立定跳远"),IF(H94&gt;=2.27,120,IF(H94&gt;=1.87,120-(2.27-H94)*50,IF(H94&gt;=1.27,100-(1.87-H94)*(5/0.03),0))),IF(C94="男",“男生”,女生))))))))))))</f>
        <v>0</v>
      </c>
      <c r="J94" s="38">
        <f t="shared" si="2"/>
        <v>0</v>
      </c>
    </row>
    <row r="95" spans="1:10">
      <c r="A95" s="30">
        <v>93</v>
      </c>
      <c r="B95" s="30"/>
      <c r="C95" s="37"/>
      <c r="D95" s="37"/>
      <c r="E95" s="41"/>
      <c r="F95" s="39">
        <f>IF(ISNUMBER(D95),IF(ISBLANK(E95),0,IF(ISNUMBER(E95),IF(C95="男",IF(E95&lt;24.8,120,IF(E95&lt;=28,120-(E95-24.8)*6.25,IF(E95&lt;=40,100-(5/0.6)*(E95-28),0))),IF(E95&lt;30.4,120,IF(E95&lt;=33.6,120-(E95-30.4)*6.25,IF(E95&lt;45.6,100-(5/0.6)*(E95-33.6),0)))),IF(C95="男",IF((LEFT(E95,1)*60+RIGHT(E95,2))&lt;187,120,IF((LEFT(E95,1)*60+RIGHT(E95,2))&lt;=215,120-((LEFT(E95,1)*60+RIGHT(E95,2))-187)*(5/7),IF((LEFT(E95,1)*60+RIGHT(E95,2))&lt;=315,100-(5/5)*((LEFT(E95,1)*60+RIGHT(E95,2))-215),0))),IF((LEFT(E95,1)*60+RIGHT(E95,2))&lt;172,120,IF((LEFT(E95,1)*60+RIGHT(E95,2))&lt;=200,120-((LEFT(E95,1)*60+RIGHT(E95,2))-172)*(5/7),IF((LEFT(E95,1)*60+RIGHT(E95,2))&lt;300,100-(5/5)*((LEFT(E95,1)*60+RIGHT(E95,2))-200),0)))))),IF(ISBLANK(E95),0,IF(AND(C95="男",D95="引体向上"),IF(E95&gt;=19,120,IF(E95&gt;=11,120-(19-E95)*2.5,IF(E95&gt;=7,100-(11-E95)*5,IF(E95&gt;=1,80-(7-E95)*10,0)))),IF(D95="跳绳",IF(E95&gt;=224,120,IF(E95&gt;=164,120-(5/15)*(224-E95),IF(4&lt;=E95,100-(164-E95)*(5/8),0))),IF(OR(D95="仰卧起坐",D95="仰卧"),IF(E95&gt;=60,120,IF(E95&gt;=40,120-(60-E95),IF(E95&gt;=2,100-(40-E95)*2.5,0))),IF(AND(D95="篮球",C95="男"),IF(E95&lt;=0,0,IF(E95&lt;=14,120,IF(E95&lt;=24,120-(E95-14)*2,IF(E95&lt;=64,100-(E95-24)*2.5,0)))),IF(AND(D95="篮球",C95="女"),IF(E95&lt;=0,0,IF(E95&lt;=18,120,IF(E95&lt;=28,120-(E95-18)*2,IF(E95&lt;=68,100-(E95-28)*2.5,0)))),IF(AND(D95="实心球",C95="男"),IF(E95&gt;=12.6,120,IF(E95&gt;=9.4,120-(12.6-E95)*6.25,IF(5.4&lt;=E95,100-(9.4-E95)*25,0))),IF(AND(D95="实心球",C95="女"),IF(E95&gt;9.6,120,IF(6.4&lt;=E95,120-(9.6-E95)*6.25,IF(E95&gt;=3.4,100-(6.4-E95)*(5/0.15),0))),IF(AND(C95="男",D95="立定跳远"),IF(E95&gt;=2.75,120,IF(E95&gt;2.35,120-(2.75-E95)*50,IF(E95&gt;1.75,100-(2.35-E95)*(5/0.03),0))),IF(AND(C95="女",D95="立定跳远"),IF(E95&gt;=2.27,120,IF(E95&gt;=1.87,120-(2.27-E95)*50,IF(E95&gt;=1.27,100-(1.87-E95)*(5/0.03),0))),IF(C95="男",“男生”,女生))))))))))))</f>
        <v>0</v>
      </c>
      <c r="G95" s="30"/>
      <c r="H95" s="42"/>
      <c r="I95" s="44">
        <f>IF(ISNUMBER(G95),IF(ISBLANK(H95),0,IF(ISNUMBER(H95),IF(C95="男",IF(H95&lt;24.8,120,IF(H95&lt;=28,120-(H95-24.8)*6.25,IF(H95&lt;=40,100-(5/0.6)*(H95-28),0))),IF(H95&lt;30.4,120,IF(H95&lt;=33.6,120-(H95-30.4)*6.25,IF(H95&lt;45.6,100-(5/0.6)*(H95-33.6),0)))),IF(C95="男",IF((LEFT(H95,1)*60+RIGHT(H95,2))&lt;187,120,IF((LEFT(H95,1)*60+RIGHT(H95,2))&lt;=215,120-((LEFT(H95,1)*60+RIGHT(H95,2))-187)*(5/7),IF((LEFT(H95,1)*60+RIGHT(H95,2))&lt;=315,100-(5/5)*((LEFT(H95,1)*60+RIGHT(H95,2))-215),0))),IF((LEFT(H95,1)*60+RIGHT(H95,2))&lt;172,120,IF((LEFT(H95,1)*60+RIGHT(H95,2))&lt;=200,120-((LEFT(H95,1)*60+RIGHT(H95,2))-172)*(5/7),IF((LEFT(H95,1)*60+RIGHT(H95,2))&lt;300,100-(5/5)*((LEFT(H95,1)*60+RIGHT(H95,2))-200),0)))))),IF(ISBLANK(H95),0,IF(AND(C95="男",G95="引体向上"),IF(H95&gt;=19,120,IF(H95&gt;=11,120-(19-H95)*2.5,IF(H95&gt;=7,100-(11-H95)*5,IF(H95&gt;=1,80-(7-H95)*10,0)))),IF(G95="跳绳",IF(H95&gt;=224,120,IF(H95&gt;=164,120-(5/15)*(224-H95),IF(4&lt;=H95,100-(164-H95)*(5/8),0))),IF(OR(G95="仰卧起坐",G95="仰卧"),IF(H95&gt;=60,120,IF(H95&gt;=40,120-(60-H95),IF(H95&gt;=2,100-(40-H95)*2.5,0))),IF(AND(G95="篮球",C95="男"),IF(H95&lt;=0,0,IF(H95&lt;=14,120,IF(H95&lt;=24,120-(H95-14)*2,IF(H95&lt;=64,100-(H95-24)*2.5,0)))),IF(AND(G95="篮球",C95="女"),IF(H95&lt;=0,0,IF(H95&lt;=18,120,IF(H95&lt;=28,120-(H95-18)*2,IF(H95&lt;=68,100-(H95-28)*2.5,0)))),IF(AND(G95="实心球",C95="男"),IF(H95&gt;=12.6,120,IF(H95&gt;=9.4,120-(12.6-H95)*6.25,IF(5.4&lt;=H95,100-(9.4-H95)*25,0))),IF(AND(G95="实心球",C95="女"),IF(H95&gt;9.6,120,IF(6.4&lt;=H95,120-(9.6-H95)*6.25,IF(H95&gt;=3.4,100-(6.4-H95)*(5/0.15),0))),IF(AND(C95="男",G95="立定跳远"),IF(H95&gt;=2.75,120,IF(H95&gt;2.35,120-(2.75-H95)*50,IF(H95&gt;1.75,100-(2.35-H95)*(5/0.03),0))),IF(AND(C95="女",G95="立定跳远"),IF(H95&gt;=2.27,120,IF(H95&gt;=1.87,120-(2.27-H95)*50,IF(H95&gt;=1.27,100-(1.87-H95)*(5/0.03),0))),IF(C95="男",“男生”,女生))))))))))))</f>
        <v>0</v>
      </c>
      <c r="J95" s="38">
        <f t="shared" si="2"/>
        <v>0</v>
      </c>
    </row>
    <row r="96" spans="1:10">
      <c r="A96" s="30">
        <v>94</v>
      </c>
      <c r="B96" s="30"/>
      <c r="C96" s="37"/>
      <c r="D96" s="37"/>
      <c r="E96" s="41"/>
      <c r="F96" s="39">
        <f>IF(ISNUMBER(D96),IF(ISBLANK(E96),0,IF(ISNUMBER(E96),IF(C96="男",IF(E96&lt;24.8,120,IF(E96&lt;=28,120-(E96-24.8)*6.25,IF(E96&lt;=40,100-(5/0.6)*(E96-28),0))),IF(E96&lt;30.4,120,IF(E96&lt;=33.6,120-(E96-30.4)*6.25,IF(E96&lt;45.6,100-(5/0.6)*(E96-33.6),0)))),IF(C96="男",IF((LEFT(E96,1)*60+RIGHT(E96,2))&lt;187,120,IF((LEFT(E96,1)*60+RIGHT(E96,2))&lt;=215,120-((LEFT(E96,1)*60+RIGHT(E96,2))-187)*(5/7),IF((LEFT(E96,1)*60+RIGHT(E96,2))&lt;=315,100-(5/5)*((LEFT(E96,1)*60+RIGHT(E96,2))-215),0))),IF((LEFT(E96,1)*60+RIGHT(E96,2))&lt;172,120,IF((LEFT(E96,1)*60+RIGHT(E96,2))&lt;=200,120-((LEFT(E96,1)*60+RIGHT(E96,2))-172)*(5/7),IF((LEFT(E96,1)*60+RIGHT(E96,2))&lt;300,100-(5/5)*((LEFT(E96,1)*60+RIGHT(E96,2))-200),0)))))),IF(ISBLANK(E96),0,IF(AND(C96="男",D96="引体向上"),IF(E96&gt;=19,120,IF(E96&gt;=11,120-(19-E96)*2.5,IF(E96&gt;=7,100-(11-E96)*5,IF(E96&gt;=1,80-(7-E96)*10,0)))),IF(D96="跳绳",IF(E96&gt;=224,120,IF(E96&gt;=164,120-(5/15)*(224-E96),IF(4&lt;=E96,100-(164-E96)*(5/8),0))),IF(OR(D96="仰卧起坐",D96="仰卧"),IF(E96&gt;=60,120,IF(E96&gt;=40,120-(60-E96),IF(E96&gt;=2,100-(40-E96)*2.5,0))),IF(AND(D96="篮球",C96="男"),IF(E96&lt;=0,0,IF(E96&lt;=14,120,IF(E96&lt;=24,120-(E96-14)*2,IF(E96&lt;=64,100-(E96-24)*2.5,0)))),IF(AND(D96="篮球",C96="女"),IF(E96&lt;=0,0,IF(E96&lt;=18,120,IF(E96&lt;=28,120-(E96-18)*2,IF(E96&lt;=68,100-(E96-28)*2.5,0)))),IF(AND(D96="实心球",C96="男"),IF(E96&gt;=12.6,120,IF(E96&gt;=9.4,120-(12.6-E96)*6.25,IF(5.4&lt;=E96,100-(9.4-E96)*25,0))),IF(AND(D96="实心球",C96="女"),IF(E96&gt;9.6,120,IF(6.4&lt;=E96,120-(9.6-E96)*6.25,IF(E96&gt;=3.4,100-(6.4-E96)*(5/0.15),0))),IF(AND(C96="男",D96="立定跳远"),IF(E96&gt;=2.75,120,IF(E96&gt;2.35,120-(2.75-E96)*50,IF(E96&gt;1.75,100-(2.35-E96)*(5/0.03),0))),IF(AND(C96="女",D96="立定跳远"),IF(E96&gt;=2.27,120,IF(E96&gt;=1.87,120-(2.27-E96)*50,IF(E96&gt;=1.27,100-(1.87-E96)*(5/0.03),0))),IF(C96="男",“男生”,女生))))))))))))</f>
        <v>0</v>
      </c>
      <c r="G96" s="30"/>
      <c r="H96" s="42"/>
      <c r="I96" s="44">
        <f>IF(ISNUMBER(G96),IF(ISBLANK(H96),0,IF(ISNUMBER(H96),IF(C96="男",IF(H96&lt;24.8,120,IF(H96&lt;=28,120-(H96-24.8)*6.25,IF(H96&lt;=40,100-(5/0.6)*(H96-28),0))),IF(H96&lt;30.4,120,IF(H96&lt;=33.6,120-(H96-30.4)*6.25,IF(H96&lt;45.6,100-(5/0.6)*(H96-33.6),0)))),IF(C96="男",IF((LEFT(H96,1)*60+RIGHT(H96,2))&lt;187,120,IF((LEFT(H96,1)*60+RIGHT(H96,2))&lt;=215,120-((LEFT(H96,1)*60+RIGHT(H96,2))-187)*(5/7),IF((LEFT(H96,1)*60+RIGHT(H96,2))&lt;=315,100-(5/5)*((LEFT(H96,1)*60+RIGHT(H96,2))-215),0))),IF((LEFT(H96,1)*60+RIGHT(H96,2))&lt;172,120,IF((LEFT(H96,1)*60+RIGHT(H96,2))&lt;=200,120-((LEFT(H96,1)*60+RIGHT(H96,2))-172)*(5/7),IF((LEFT(H96,1)*60+RIGHT(H96,2))&lt;300,100-(5/5)*((LEFT(H96,1)*60+RIGHT(H96,2))-200),0)))))),IF(ISBLANK(H96),0,IF(AND(C96="男",G96="引体向上"),IF(H96&gt;=19,120,IF(H96&gt;=11,120-(19-H96)*2.5,IF(H96&gt;=7,100-(11-H96)*5,IF(H96&gt;=1,80-(7-H96)*10,0)))),IF(G96="跳绳",IF(H96&gt;=224,120,IF(H96&gt;=164,120-(5/15)*(224-H96),IF(4&lt;=H96,100-(164-H96)*(5/8),0))),IF(OR(G96="仰卧起坐",G96="仰卧"),IF(H96&gt;=60,120,IF(H96&gt;=40,120-(60-H96),IF(H96&gt;=2,100-(40-H96)*2.5,0))),IF(AND(G96="篮球",C96="男"),IF(H96&lt;=0,0,IF(H96&lt;=14,120,IF(H96&lt;=24,120-(H96-14)*2,IF(H96&lt;=64,100-(H96-24)*2.5,0)))),IF(AND(G96="篮球",C96="女"),IF(H96&lt;=0,0,IF(H96&lt;=18,120,IF(H96&lt;=28,120-(H96-18)*2,IF(H96&lt;=68,100-(H96-28)*2.5,0)))),IF(AND(G96="实心球",C96="男"),IF(H96&gt;=12.6,120,IF(H96&gt;=9.4,120-(12.6-H96)*6.25,IF(5.4&lt;=H96,100-(9.4-H96)*25,0))),IF(AND(G96="实心球",C96="女"),IF(H96&gt;9.6,120,IF(6.4&lt;=H96,120-(9.6-H96)*6.25,IF(H96&gt;=3.4,100-(6.4-H96)*(5/0.15),0))),IF(AND(C96="男",G96="立定跳远"),IF(H96&gt;=2.75,120,IF(H96&gt;2.35,120-(2.75-H96)*50,IF(H96&gt;1.75,100-(2.35-H96)*(5/0.03),0))),IF(AND(C96="女",G96="立定跳远"),IF(H96&gt;=2.27,120,IF(H96&gt;=1.87,120-(2.27-H96)*50,IF(H96&gt;=1.27,100-(1.87-H96)*(5/0.03),0))),IF(C96="男",“男生”,女生))))))))))))</f>
        <v>0</v>
      </c>
      <c r="J96" s="38">
        <f t="shared" si="2"/>
        <v>0</v>
      </c>
    </row>
    <row r="97" spans="1:10">
      <c r="A97" s="30">
        <v>95</v>
      </c>
      <c r="B97" s="30"/>
      <c r="C97" s="37"/>
      <c r="D97" s="37"/>
      <c r="E97" s="41"/>
      <c r="F97" s="39">
        <f>IF(ISNUMBER(D97),IF(ISBLANK(E97),0,IF(ISNUMBER(E97),IF(C97="男",IF(E97&lt;24.8,120,IF(E97&lt;=28,120-(E97-24.8)*6.25,IF(E97&lt;=40,100-(5/0.6)*(E97-28),0))),IF(E97&lt;30.4,120,IF(E97&lt;=33.6,120-(E97-30.4)*6.25,IF(E97&lt;45.6,100-(5/0.6)*(E97-33.6),0)))),IF(C97="男",IF((LEFT(E97,1)*60+RIGHT(E97,2))&lt;187,120,IF((LEFT(E97,1)*60+RIGHT(E97,2))&lt;=215,120-((LEFT(E97,1)*60+RIGHT(E97,2))-187)*(5/7),IF((LEFT(E97,1)*60+RIGHT(E97,2))&lt;=315,100-(5/5)*((LEFT(E97,1)*60+RIGHT(E97,2))-215),0))),IF((LEFT(E97,1)*60+RIGHT(E97,2))&lt;172,120,IF((LEFT(E97,1)*60+RIGHT(E97,2))&lt;=200,120-((LEFT(E97,1)*60+RIGHT(E97,2))-172)*(5/7),IF((LEFT(E97,1)*60+RIGHT(E97,2))&lt;300,100-(5/5)*((LEFT(E97,1)*60+RIGHT(E97,2))-200),0)))))),IF(ISBLANK(E97),0,IF(AND(C97="男",D97="引体向上"),IF(E97&gt;=19,120,IF(E97&gt;=11,120-(19-E97)*2.5,IF(E97&gt;=7,100-(11-E97)*5,IF(E97&gt;=1,80-(7-E97)*10,0)))),IF(D97="跳绳",IF(E97&gt;=224,120,IF(E97&gt;=164,120-(5/15)*(224-E97),IF(4&lt;=E97,100-(164-E97)*(5/8),0))),IF(OR(D97="仰卧起坐",D97="仰卧"),IF(E97&gt;=60,120,IF(E97&gt;=40,120-(60-E97),IF(E97&gt;=2,100-(40-E97)*2.5,0))),IF(AND(D97="篮球",C97="男"),IF(E97&lt;=0,0,IF(E97&lt;=14,120,IF(E97&lt;=24,120-(E97-14)*2,IF(E97&lt;=64,100-(E97-24)*2.5,0)))),IF(AND(D97="篮球",C97="女"),IF(E97&lt;=0,0,IF(E97&lt;=18,120,IF(E97&lt;=28,120-(E97-18)*2,IF(E97&lt;=68,100-(E97-28)*2.5,0)))),IF(AND(D97="实心球",C97="男"),IF(E97&gt;=12.6,120,IF(E97&gt;=9.4,120-(12.6-E97)*6.25,IF(5.4&lt;=E97,100-(9.4-E97)*25,0))),IF(AND(D97="实心球",C97="女"),IF(E97&gt;9.6,120,IF(6.4&lt;=E97,120-(9.6-E97)*6.25,IF(E97&gt;=3.4,100-(6.4-E97)*(5/0.15),0))),IF(AND(C97="男",D97="立定跳远"),IF(E97&gt;=2.75,120,IF(E97&gt;2.35,120-(2.75-E97)*50,IF(E97&gt;1.75,100-(2.35-E97)*(5/0.03),0))),IF(AND(C97="女",D97="立定跳远"),IF(E97&gt;=2.27,120,IF(E97&gt;=1.87,120-(2.27-E97)*50,IF(E97&gt;=1.27,100-(1.87-E97)*(5/0.03),0))),IF(C97="男",“男生”,女生))))))))))))</f>
        <v>0</v>
      </c>
      <c r="G97" s="30"/>
      <c r="H97" s="42"/>
      <c r="I97" s="44">
        <f>IF(ISNUMBER(G97),IF(ISBLANK(H97),0,IF(ISNUMBER(H97),IF(C97="男",IF(H97&lt;24.8,120,IF(H97&lt;=28,120-(H97-24.8)*6.25,IF(H97&lt;=40,100-(5/0.6)*(H97-28),0))),IF(H97&lt;30.4,120,IF(H97&lt;=33.6,120-(H97-30.4)*6.25,IF(H97&lt;45.6,100-(5/0.6)*(H97-33.6),0)))),IF(C97="男",IF((LEFT(H97,1)*60+RIGHT(H97,2))&lt;187,120,IF((LEFT(H97,1)*60+RIGHT(H97,2))&lt;=215,120-((LEFT(H97,1)*60+RIGHT(H97,2))-187)*(5/7),IF((LEFT(H97,1)*60+RIGHT(H97,2))&lt;=315,100-(5/5)*((LEFT(H97,1)*60+RIGHT(H97,2))-215),0))),IF((LEFT(H97,1)*60+RIGHT(H97,2))&lt;172,120,IF((LEFT(H97,1)*60+RIGHT(H97,2))&lt;=200,120-((LEFT(H97,1)*60+RIGHT(H97,2))-172)*(5/7),IF((LEFT(H97,1)*60+RIGHT(H97,2))&lt;300,100-(5/5)*((LEFT(H97,1)*60+RIGHT(H97,2))-200),0)))))),IF(ISBLANK(H97),0,IF(AND(C97="男",G97="引体向上"),IF(H97&gt;=19,120,IF(H97&gt;=11,120-(19-H97)*2.5,IF(H97&gt;=7,100-(11-H97)*5,IF(H97&gt;=1,80-(7-H97)*10,0)))),IF(G97="跳绳",IF(H97&gt;=224,120,IF(H97&gt;=164,120-(5/15)*(224-H97),IF(4&lt;=H97,100-(164-H97)*(5/8),0))),IF(OR(G97="仰卧起坐",G97="仰卧"),IF(H97&gt;=60,120,IF(H97&gt;=40,120-(60-H97),IF(H97&gt;=2,100-(40-H97)*2.5,0))),IF(AND(G97="篮球",C97="男"),IF(H97&lt;=0,0,IF(H97&lt;=14,120,IF(H97&lt;=24,120-(H97-14)*2,IF(H97&lt;=64,100-(H97-24)*2.5,0)))),IF(AND(G97="篮球",C97="女"),IF(H97&lt;=0,0,IF(H97&lt;=18,120,IF(H97&lt;=28,120-(H97-18)*2,IF(H97&lt;=68,100-(H97-28)*2.5,0)))),IF(AND(G97="实心球",C97="男"),IF(H97&gt;=12.6,120,IF(H97&gt;=9.4,120-(12.6-H97)*6.25,IF(5.4&lt;=H97,100-(9.4-H97)*25,0))),IF(AND(G97="实心球",C97="女"),IF(H97&gt;9.6,120,IF(6.4&lt;=H97,120-(9.6-H97)*6.25,IF(H97&gt;=3.4,100-(6.4-H97)*(5/0.15),0))),IF(AND(C97="男",G97="立定跳远"),IF(H97&gt;=2.75,120,IF(H97&gt;2.35,120-(2.75-H97)*50,IF(H97&gt;1.75,100-(2.35-H97)*(5/0.03),0))),IF(AND(C97="女",G97="立定跳远"),IF(H97&gt;=2.27,120,IF(H97&gt;=1.87,120-(2.27-H97)*50,IF(H97&gt;=1.27,100-(1.87-H97)*(5/0.03),0))),IF(C97="男",“男生”,女生))))))))))))</f>
        <v>0</v>
      </c>
      <c r="J97" s="38">
        <f t="shared" si="2"/>
        <v>0</v>
      </c>
    </row>
    <row r="98" spans="1:10">
      <c r="A98" s="30">
        <v>96</v>
      </c>
      <c r="B98" s="30"/>
      <c r="C98" s="37"/>
      <c r="D98" s="37"/>
      <c r="E98" s="41"/>
      <c r="F98" s="39">
        <f>IF(ISNUMBER(D98),IF(ISBLANK(E98),0,IF(ISNUMBER(E98),IF(C98="男",IF(E98&lt;24.8,120,IF(E98&lt;=28,120-(E98-24.8)*6.25,IF(E98&lt;=40,100-(5/0.6)*(E98-28),0))),IF(E98&lt;30.4,120,IF(E98&lt;=33.6,120-(E98-30.4)*6.25,IF(E98&lt;45.6,100-(5/0.6)*(E98-33.6),0)))),IF(C98="男",IF((LEFT(E98,1)*60+RIGHT(E98,2))&lt;187,120,IF((LEFT(E98,1)*60+RIGHT(E98,2))&lt;=215,120-((LEFT(E98,1)*60+RIGHT(E98,2))-187)*(5/7),IF((LEFT(E98,1)*60+RIGHT(E98,2))&lt;=315,100-(5/5)*((LEFT(E98,1)*60+RIGHT(E98,2))-215),0))),IF((LEFT(E98,1)*60+RIGHT(E98,2))&lt;172,120,IF((LEFT(E98,1)*60+RIGHT(E98,2))&lt;=200,120-((LEFT(E98,1)*60+RIGHT(E98,2))-172)*(5/7),IF((LEFT(E98,1)*60+RIGHT(E98,2))&lt;300,100-(5/5)*((LEFT(E98,1)*60+RIGHT(E98,2))-200),0)))))),IF(ISBLANK(E98),0,IF(AND(C98="男",D98="引体向上"),IF(E98&gt;=19,120,IF(E98&gt;=11,120-(19-E98)*2.5,IF(E98&gt;=7,100-(11-E98)*5,IF(E98&gt;=1,80-(7-E98)*10,0)))),IF(D98="跳绳",IF(E98&gt;=224,120,IF(E98&gt;=164,120-(5/15)*(224-E98),IF(4&lt;=E98,100-(164-E98)*(5/8),0))),IF(OR(D98="仰卧起坐",D98="仰卧"),IF(E98&gt;=60,120,IF(E98&gt;=40,120-(60-E98),IF(E98&gt;=2,100-(40-E98)*2.5,0))),IF(AND(D98="篮球",C98="男"),IF(E98&lt;=0,0,IF(E98&lt;=14,120,IF(E98&lt;=24,120-(E98-14)*2,IF(E98&lt;=64,100-(E98-24)*2.5,0)))),IF(AND(D98="篮球",C98="女"),IF(E98&lt;=0,0,IF(E98&lt;=18,120,IF(E98&lt;=28,120-(E98-18)*2,IF(E98&lt;=68,100-(E98-28)*2.5,0)))),IF(AND(D98="实心球",C98="男"),IF(E98&gt;=12.6,120,IF(E98&gt;=9.4,120-(12.6-E98)*6.25,IF(5.4&lt;=E98,100-(9.4-E98)*25,0))),IF(AND(D98="实心球",C98="女"),IF(E98&gt;9.6,120,IF(6.4&lt;=E98,120-(9.6-E98)*6.25,IF(E98&gt;=3.4,100-(6.4-E98)*(5/0.15),0))),IF(AND(C98="男",D98="立定跳远"),IF(E98&gt;=2.75,120,IF(E98&gt;2.35,120-(2.75-E98)*50,IF(E98&gt;1.75,100-(2.35-E98)*(5/0.03),0))),IF(AND(C98="女",D98="立定跳远"),IF(E98&gt;=2.27,120,IF(E98&gt;=1.87,120-(2.27-E98)*50,IF(E98&gt;=1.27,100-(1.87-E98)*(5/0.03),0))),IF(C98="男",“男生”,女生))))))))))))</f>
        <v>0</v>
      </c>
      <c r="G98" s="30"/>
      <c r="H98" s="42"/>
      <c r="I98" s="44">
        <f>IF(ISNUMBER(G98),IF(ISBLANK(H98),0,IF(ISNUMBER(H98),IF(C98="男",IF(H98&lt;24.8,120,IF(H98&lt;=28,120-(H98-24.8)*6.25,IF(H98&lt;=40,100-(5/0.6)*(H98-28),0))),IF(H98&lt;30.4,120,IF(H98&lt;=33.6,120-(H98-30.4)*6.25,IF(H98&lt;45.6,100-(5/0.6)*(H98-33.6),0)))),IF(C98="男",IF((LEFT(H98,1)*60+RIGHT(H98,2))&lt;187,120,IF((LEFT(H98,1)*60+RIGHT(H98,2))&lt;=215,120-((LEFT(H98,1)*60+RIGHT(H98,2))-187)*(5/7),IF((LEFT(H98,1)*60+RIGHT(H98,2))&lt;=315,100-(5/5)*((LEFT(H98,1)*60+RIGHT(H98,2))-215),0))),IF((LEFT(H98,1)*60+RIGHT(H98,2))&lt;172,120,IF((LEFT(H98,1)*60+RIGHT(H98,2))&lt;=200,120-((LEFT(H98,1)*60+RIGHT(H98,2))-172)*(5/7),IF((LEFT(H98,1)*60+RIGHT(H98,2))&lt;300,100-(5/5)*((LEFT(H98,1)*60+RIGHT(H98,2))-200),0)))))),IF(ISBLANK(H98),0,IF(AND(C98="男",G98="引体向上"),IF(H98&gt;=19,120,IF(H98&gt;=11,120-(19-H98)*2.5,IF(H98&gt;=7,100-(11-H98)*5,IF(H98&gt;=1,80-(7-H98)*10,0)))),IF(G98="跳绳",IF(H98&gt;=224,120,IF(H98&gt;=164,120-(5/15)*(224-H98),IF(4&lt;=H98,100-(164-H98)*(5/8),0))),IF(OR(G98="仰卧起坐",G98="仰卧"),IF(H98&gt;=60,120,IF(H98&gt;=40,120-(60-H98),IF(H98&gt;=2,100-(40-H98)*2.5,0))),IF(AND(G98="篮球",C98="男"),IF(H98&lt;=0,0,IF(H98&lt;=14,120,IF(H98&lt;=24,120-(H98-14)*2,IF(H98&lt;=64,100-(H98-24)*2.5,0)))),IF(AND(G98="篮球",C98="女"),IF(H98&lt;=0,0,IF(H98&lt;=18,120,IF(H98&lt;=28,120-(H98-18)*2,IF(H98&lt;=68,100-(H98-28)*2.5,0)))),IF(AND(G98="实心球",C98="男"),IF(H98&gt;=12.6,120,IF(H98&gt;=9.4,120-(12.6-H98)*6.25,IF(5.4&lt;=H98,100-(9.4-H98)*25,0))),IF(AND(G98="实心球",C98="女"),IF(H98&gt;9.6,120,IF(6.4&lt;=H98,120-(9.6-H98)*6.25,IF(H98&gt;=3.4,100-(6.4-H98)*(5/0.15),0))),IF(AND(C98="男",G98="立定跳远"),IF(H98&gt;=2.75,120,IF(H98&gt;2.35,120-(2.75-H98)*50,IF(H98&gt;1.75,100-(2.35-H98)*(5/0.03),0))),IF(AND(C98="女",G98="立定跳远"),IF(H98&gt;=2.27,120,IF(H98&gt;=1.87,120-(2.27-H98)*50,IF(H98&gt;=1.27,100-(1.87-H98)*(5/0.03),0))),IF(C98="男",“男生”,女生))))))))))))</f>
        <v>0</v>
      </c>
      <c r="J98" s="38">
        <f t="shared" si="2"/>
        <v>0</v>
      </c>
    </row>
    <row r="99" spans="1:10">
      <c r="A99" s="30">
        <v>97</v>
      </c>
      <c r="B99" s="30"/>
      <c r="C99" s="37"/>
      <c r="D99" s="37"/>
      <c r="E99" s="41"/>
      <c r="F99" s="39">
        <f>IF(ISNUMBER(D99),IF(ISBLANK(E99),0,IF(ISNUMBER(E99),IF(C99="男",IF(E99&lt;24.8,120,IF(E99&lt;=28,120-(E99-24.8)*6.25,IF(E99&lt;=40,100-(5/0.6)*(E99-28),0))),IF(E99&lt;30.4,120,IF(E99&lt;=33.6,120-(E99-30.4)*6.25,IF(E99&lt;45.6,100-(5/0.6)*(E99-33.6),0)))),IF(C99="男",IF((LEFT(E99,1)*60+RIGHT(E99,2))&lt;187,120,IF((LEFT(E99,1)*60+RIGHT(E99,2))&lt;=215,120-((LEFT(E99,1)*60+RIGHT(E99,2))-187)*(5/7),IF((LEFT(E99,1)*60+RIGHT(E99,2))&lt;=315,100-(5/5)*((LEFT(E99,1)*60+RIGHT(E99,2))-215),0))),IF((LEFT(E99,1)*60+RIGHT(E99,2))&lt;172,120,IF((LEFT(E99,1)*60+RIGHT(E99,2))&lt;=200,120-((LEFT(E99,1)*60+RIGHT(E99,2))-172)*(5/7),IF((LEFT(E99,1)*60+RIGHT(E99,2))&lt;300,100-(5/5)*((LEFT(E99,1)*60+RIGHT(E99,2))-200),0)))))),IF(ISBLANK(E99),0,IF(AND(C99="男",D99="引体向上"),IF(E99&gt;=19,120,IF(E99&gt;=11,120-(19-E99)*2.5,IF(E99&gt;=7,100-(11-E99)*5,IF(E99&gt;=1,80-(7-E99)*10,0)))),IF(D99="跳绳",IF(E99&gt;=224,120,IF(E99&gt;=164,120-(5/15)*(224-E99),IF(4&lt;=E99,100-(164-E99)*(5/8),0))),IF(OR(D99="仰卧起坐",D99="仰卧"),IF(E99&gt;=60,120,IF(E99&gt;=40,120-(60-E99),IF(E99&gt;=2,100-(40-E99)*2.5,0))),IF(AND(D99="篮球",C99="男"),IF(E99&lt;=0,0,IF(E99&lt;=14,120,IF(E99&lt;=24,120-(E99-14)*2,IF(E99&lt;=64,100-(E99-24)*2.5,0)))),IF(AND(D99="篮球",C99="女"),IF(E99&lt;=0,0,IF(E99&lt;=18,120,IF(E99&lt;=28,120-(E99-18)*2,IF(E99&lt;=68,100-(E99-28)*2.5,0)))),IF(AND(D99="实心球",C99="男"),IF(E99&gt;=12.6,120,IF(E99&gt;=9.4,120-(12.6-E99)*6.25,IF(5.4&lt;=E99,100-(9.4-E99)*25,0))),IF(AND(D99="实心球",C99="女"),IF(E99&gt;9.6,120,IF(6.4&lt;=E99,120-(9.6-E99)*6.25,IF(E99&gt;=3.4,100-(6.4-E99)*(5/0.15),0))),IF(AND(C99="男",D99="立定跳远"),IF(E99&gt;=2.75,120,IF(E99&gt;2.35,120-(2.75-E99)*50,IF(E99&gt;1.75,100-(2.35-E99)*(5/0.03),0))),IF(AND(C99="女",D99="立定跳远"),IF(E99&gt;=2.27,120,IF(E99&gt;=1.87,120-(2.27-E99)*50,IF(E99&gt;=1.27,100-(1.87-E99)*(5/0.03),0))),IF(C99="男",“男生”,女生))))))))))))</f>
        <v>0</v>
      </c>
      <c r="G99" s="30"/>
      <c r="H99" s="42"/>
      <c r="I99" s="44">
        <f>IF(ISNUMBER(G99),IF(ISBLANK(H99),0,IF(ISNUMBER(H99),IF(C99="男",IF(H99&lt;24.8,120,IF(H99&lt;=28,120-(H99-24.8)*6.25,IF(H99&lt;=40,100-(5/0.6)*(H99-28),0))),IF(H99&lt;30.4,120,IF(H99&lt;=33.6,120-(H99-30.4)*6.25,IF(H99&lt;45.6,100-(5/0.6)*(H99-33.6),0)))),IF(C99="男",IF((LEFT(H99,1)*60+RIGHT(H99,2))&lt;187,120,IF((LEFT(H99,1)*60+RIGHT(H99,2))&lt;=215,120-((LEFT(H99,1)*60+RIGHT(H99,2))-187)*(5/7),IF((LEFT(H99,1)*60+RIGHT(H99,2))&lt;=315,100-(5/5)*((LEFT(H99,1)*60+RIGHT(H99,2))-215),0))),IF((LEFT(H99,1)*60+RIGHT(H99,2))&lt;172,120,IF((LEFT(H99,1)*60+RIGHT(H99,2))&lt;=200,120-((LEFT(H99,1)*60+RIGHT(H99,2))-172)*(5/7),IF((LEFT(H99,1)*60+RIGHT(H99,2))&lt;300,100-(5/5)*((LEFT(H99,1)*60+RIGHT(H99,2))-200),0)))))),IF(ISBLANK(H99),0,IF(AND(C99="男",G99="引体向上"),IF(H99&gt;=19,120,IF(H99&gt;=11,120-(19-H99)*2.5,IF(H99&gt;=7,100-(11-H99)*5,IF(H99&gt;=1,80-(7-H99)*10,0)))),IF(G99="跳绳",IF(H99&gt;=224,120,IF(H99&gt;=164,120-(5/15)*(224-H99),IF(4&lt;=H99,100-(164-H99)*(5/8),0))),IF(OR(G99="仰卧起坐",G99="仰卧"),IF(H99&gt;=60,120,IF(H99&gt;=40,120-(60-H99),IF(H99&gt;=2,100-(40-H99)*2.5,0))),IF(AND(G99="篮球",C99="男"),IF(H99&lt;=0,0,IF(H99&lt;=14,120,IF(H99&lt;=24,120-(H99-14)*2,IF(H99&lt;=64,100-(H99-24)*2.5,0)))),IF(AND(G99="篮球",C99="女"),IF(H99&lt;=0,0,IF(H99&lt;=18,120,IF(H99&lt;=28,120-(H99-18)*2,IF(H99&lt;=68,100-(H99-28)*2.5,0)))),IF(AND(G99="实心球",C99="男"),IF(H99&gt;=12.6,120,IF(H99&gt;=9.4,120-(12.6-H99)*6.25,IF(5.4&lt;=H99,100-(9.4-H99)*25,0))),IF(AND(G99="实心球",C99="女"),IF(H99&gt;9.6,120,IF(6.4&lt;=H99,120-(9.6-H99)*6.25,IF(H99&gt;=3.4,100-(6.4-H99)*(5/0.15),0))),IF(AND(C99="男",G99="立定跳远"),IF(H99&gt;=2.75,120,IF(H99&gt;2.35,120-(2.75-H99)*50,IF(H99&gt;1.75,100-(2.35-H99)*(5/0.03),0))),IF(AND(C99="女",G99="立定跳远"),IF(H99&gt;=2.27,120,IF(H99&gt;=1.87,120-(2.27-H99)*50,IF(H99&gt;=1.27,100-(1.87-H99)*(5/0.03),0))),IF(C99="男",“男生”,女生))))))))))))</f>
        <v>0</v>
      </c>
      <c r="J99" s="38">
        <f t="shared" si="2"/>
        <v>0</v>
      </c>
    </row>
    <row r="100" spans="1:10">
      <c r="A100" s="30">
        <v>98</v>
      </c>
      <c r="B100" s="30"/>
      <c r="C100" s="37"/>
      <c r="D100" s="37"/>
      <c r="E100" s="41"/>
      <c r="F100" s="39">
        <f>IF(ISNUMBER(D100),IF(ISBLANK(E100),0,IF(ISNUMBER(E100),IF(C100="男",IF(E100&lt;24.8,120,IF(E100&lt;=28,120-(E100-24.8)*6.25,IF(E100&lt;=40,100-(5/0.6)*(E100-28),0))),IF(E100&lt;30.4,120,IF(E100&lt;=33.6,120-(E100-30.4)*6.25,IF(E100&lt;45.6,100-(5/0.6)*(E100-33.6),0)))),IF(C100="男",IF((LEFT(E100,1)*60+RIGHT(E100,2))&lt;187,120,IF((LEFT(E100,1)*60+RIGHT(E100,2))&lt;=215,120-((LEFT(E100,1)*60+RIGHT(E100,2))-187)*(5/7),IF((LEFT(E100,1)*60+RIGHT(E100,2))&lt;=315,100-(5/5)*((LEFT(E100,1)*60+RIGHT(E100,2))-215),0))),IF((LEFT(E100,1)*60+RIGHT(E100,2))&lt;172,120,IF((LEFT(E100,1)*60+RIGHT(E100,2))&lt;=200,120-((LEFT(E100,1)*60+RIGHT(E100,2))-172)*(5/7),IF((LEFT(E100,1)*60+RIGHT(E100,2))&lt;300,100-(5/5)*((LEFT(E100,1)*60+RIGHT(E100,2))-200),0)))))),IF(ISBLANK(E100),0,IF(AND(C100="男",D100="引体向上"),IF(E100&gt;=19,120,IF(E100&gt;=11,120-(19-E100)*2.5,IF(E100&gt;=7,100-(11-E100)*5,IF(E100&gt;=1,80-(7-E100)*10,0)))),IF(D100="跳绳",IF(E100&gt;=224,120,IF(E100&gt;=164,120-(5/15)*(224-E100),IF(4&lt;=E100,100-(164-E100)*(5/8),0))),IF(OR(D100="仰卧起坐",D100="仰卧"),IF(E100&gt;=60,120,IF(E100&gt;=40,120-(60-E100),IF(E100&gt;=2,100-(40-E100)*2.5,0))),IF(AND(D100="篮球",C100="男"),IF(E100&lt;=0,0,IF(E100&lt;=14,120,IF(E100&lt;=24,120-(E100-14)*2,IF(E100&lt;=64,100-(E100-24)*2.5,0)))),IF(AND(D100="篮球",C100="女"),IF(E100&lt;=0,0,IF(E100&lt;=18,120,IF(E100&lt;=28,120-(E100-18)*2,IF(E100&lt;=68,100-(E100-28)*2.5,0)))),IF(AND(D100="实心球",C100="男"),IF(E100&gt;=12.6,120,IF(E100&gt;=9.4,120-(12.6-E100)*6.25,IF(5.4&lt;=E100,100-(9.4-E100)*25,0))),IF(AND(D100="实心球",C100="女"),IF(E100&gt;9.6,120,IF(6.4&lt;=E100,120-(9.6-E100)*6.25,IF(E100&gt;=3.4,100-(6.4-E100)*(5/0.15),0))),IF(AND(C100="男",D100="立定跳远"),IF(E100&gt;=2.75,120,IF(E100&gt;2.35,120-(2.75-E100)*50,IF(E100&gt;1.75,100-(2.35-E100)*(5/0.03),0))),IF(AND(C100="女",D100="立定跳远"),IF(E100&gt;=2.27,120,IF(E100&gt;=1.87,120-(2.27-E100)*50,IF(E100&gt;=1.27,100-(1.87-E100)*(5/0.03),0))),IF(C100="男",“男生”,女生))))))))))))</f>
        <v>0</v>
      </c>
      <c r="G100" s="30"/>
      <c r="H100" s="42"/>
      <c r="I100" s="44">
        <f>IF(ISNUMBER(G100),IF(ISBLANK(H100),0,IF(ISNUMBER(H100),IF(C100="男",IF(H100&lt;24.8,120,IF(H100&lt;=28,120-(H100-24.8)*6.25,IF(H100&lt;=40,100-(5/0.6)*(H100-28),0))),IF(H100&lt;30.4,120,IF(H100&lt;=33.6,120-(H100-30.4)*6.25,IF(H100&lt;45.6,100-(5/0.6)*(H100-33.6),0)))),IF(C100="男",IF((LEFT(H100,1)*60+RIGHT(H100,2))&lt;187,120,IF((LEFT(H100,1)*60+RIGHT(H100,2))&lt;=215,120-((LEFT(H100,1)*60+RIGHT(H100,2))-187)*(5/7),IF((LEFT(H100,1)*60+RIGHT(H100,2))&lt;=315,100-(5/5)*((LEFT(H100,1)*60+RIGHT(H100,2))-215),0))),IF((LEFT(H100,1)*60+RIGHT(H100,2))&lt;172,120,IF((LEFT(H100,1)*60+RIGHT(H100,2))&lt;=200,120-((LEFT(H100,1)*60+RIGHT(H100,2))-172)*(5/7),IF((LEFT(H100,1)*60+RIGHT(H100,2))&lt;300,100-(5/5)*((LEFT(H100,1)*60+RIGHT(H100,2))-200),0)))))),IF(ISBLANK(H100),0,IF(AND(C100="男",G100="引体向上"),IF(H100&gt;=19,120,IF(H100&gt;=11,120-(19-H100)*2.5,IF(H100&gt;=7,100-(11-H100)*5,IF(H100&gt;=1,80-(7-H100)*10,0)))),IF(G100="跳绳",IF(H100&gt;=224,120,IF(H100&gt;=164,120-(5/15)*(224-H100),IF(4&lt;=H100,100-(164-H100)*(5/8),0))),IF(OR(G100="仰卧起坐",G100="仰卧"),IF(H100&gt;=60,120,IF(H100&gt;=40,120-(60-H100),IF(H100&gt;=2,100-(40-H100)*2.5,0))),IF(AND(G100="篮球",C100="男"),IF(H100&lt;=0,0,IF(H100&lt;=14,120,IF(H100&lt;=24,120-(H100-14)*2,IF(H100&lt;=64,100-(H100-24)*2.5,0)))),IF(AND(G100="篮球",C100="女"),IF(H100&lt;=0,0,IF(H100&lt;=18,120,IF(H100&lt;=28,120-(H100-18)*2,IF(H100&lt;=68,100-(H100-28)*2.5,0)))),IF(AND(G100="实心球",C100="男"),IF(H100&gt;=12.6,120,IF(H100&gt;=9.4,120-(12.6-H100)*6.25,IF(5.4&lt;=H100,100-(9.4-H100)*25,0))),IF(AND(G100="实心球",C100="女"),IF(H100&gt;9.6,120,IF(6.4&lt;=H100,120-(9.6-H100)*6.25,IF(H100&gt;=3.4,100-(6.4-H100)*(5/0.15),0))),IF(AND(C100="男",G100="立定跳远"),IF(H100&gt;=2.75,120,IF(H100&gt;2.35,120-(2.75-H100)*50,IF(H100&gt;1.75,100-(2.35-H100)*(5/0.03),0))),IF(AND(C100="女",G100="立定跳远"),IF(H100&gt;=2.27,120,IF(H100&gt;=1.87,120-(2.27-H100)*50,IF(H100&gt;=1.27,100-(1.87-H100)*(5/0.03),0))),IF(C100="男",“男生”,女生))))))))))))</f>
        <v>0</v>
      </c>
      <c r="J100" s="38">
        <f t="shared" si="2"/>
        <v>0</v>
      </c>
    </row>
    <row r="101" spans="1:10">
      <c r="A101" s="30">
        <v>99</v>
      </c>
      <c r="B101" s="30"/>
      <c r="C101" s="37"/>
      <c r="D101" s="37"/>
      <c r="E101" s="41"/>
      <c r="F101" s="39">
        <f>IF(ISNUMBER(D101),IF(ISBLANK(E101),0,IF(ISNUMBER(E101),IF(C101="男",IF(E101&lt;24.8,120,IF(E101&lt;=28,120-(E101-24.8)*6.25,IF(E101&lt;=40,100-(5/0.6)*(E101-28),0))),IF(E101&lt;30.4,120,IF(E101&lt;=33.6,120-(E101-30.4)*6.25,IF(E101&lt;45.6,100-(5/0.6)*(E101-33.6),0)))),IF(C101="男",IF((LEFT(E101,1)*60+RIGHT(E101,2))&lt;187,120,IF((LEFT(E101,1)*60+RIGHT(E101,2))&lt;=215,120-((LEFT(E101,1)*60+RIGHT(E101,2))-187)*(5/7),IF((LEFT(E101,1)*60+RIGHT(E101,2))&lt;=315,100-(5/5)*((LEFT(E101,1)*60+RIGHT(E101,2))-215),0))),IF((LEFT(E101,1)*60+RIGHT(E101,2))&lt;172,120,IF((LEFT(E101,1)*60+RIGHT(E101,2))&lt;=200,120-((LEFT(E101,1)*60+RIGHT(E101,2))-172)*(5/7),IF((LEFT(E101,1)*60+RIGHT(E101,2))&lt;300,100-(5/5)*((LEFT(E101,1)*60+RIGHT(E101,2))-200),0)))))),IF(ISBLANK(E101),0,IF(AND(C101="男",D101="引体向上"),IF(E101&gt;=19,120,IF(E101&gt;=11,120-(19-E101)*2.5,IF(E101&gt;=7,100-(11-E101)*5,IF(E101&gt;=1,80-(7-E101)*10,0)))),IF(D101="跳绳",IF(E101&gt;=224,120,IF(E101&gt;=164,120-(5/15)*(224-E101),IF(4&lt;=E101,100-(164-E101)*(5/8),0))),IF(OR(D101="仰卧起坐",D101="仰卧"),IF(E101&gt;=60,120,IF(E101&gt;=40,120-(60-E101),IF(E101&gt;=2,100-(40-E101)*2.5,0))),IF(AND(D101="篮球",C101="男"),IF(E101&lt;=0,0,IF(E101&lt;=14,120,IF(E101&lt;=24,120-(E101-14)*2,IF(E101&lt;=64,100-(E101-24)*2.5,0)))),IF(AND(D101="篮球",C101="女"),IF(E101&lt;=0,0,IF(E101&lt;=18,120,IF(E101&lt;=28,120-(E101-18)*2,IF(E101&lt;=68,100-(E101-28)*2.5,0)))),IF(AND(D101="实心球",C101="男"),IF(E101&gt;=12.6,120,IF(E101&gt;=9.4,120-(12.6-E101)*6.25,IF(5.4&lt;=E101,100-(9.4-E101)*25,0))),IF(AND(D101="实心球",C101="女"),IF(E101&gt;9.6,120,IF(6.4&lt;=E101,120-(9.6-E101)*6.25,IF(E101&gt;=3.4,100-(6.4-E101)*(5/0.15),0))),IF(AND(C101="男",D101="立定跳远"),IF(E101&gt;=2.75,120,IF(E101&gt;2.35,120-(2.75-E101)*50,IF(E101&gt;1.75,100-(2.35-E101)*(5/0.03),0))),IF(AND(C101="女",D101="立定跳远"),IF(E101&gt;=2.27,120,IF(E101&gt;=1.87,120-(2.27-E101)*50,IF(E101&gt;=1.27,100-(1.87-E101)*(5/0.03),0))),IF(C101="男",“男生”,女生))))))))))))</f>
        <v>0</v>
      </c>
      <c r="G101" s="30"/>
      <c r="H101" s="42"/>
      <c r="I101" s="44">
        <f>IF(ISNUMBER(G101),IF(ISBLANK(H101),0,IF(ISNUMBER(H101),IF(C101="男",IF(H101&lt;24.8,120,IF(H101&lt;=28,120-(H101-24.8)*6.25,IF(H101&lt;=40,100-(5/0.6)*(H101-28),0))),IF(H101&lt;30.4,120,IF(H101&lt;=33.6,120-(H101-30.4)*6.25,IF(H101&lt;45.6,100-(5/0.6)*(H101-33.6),0)))),IF(C101="男",IF((LEFT(H101,1)*60+RIGHT(H101,2))&lt;187,120,IF((LEFT(H101,1)*60+RIGHT(H101,2))&lt;=215,120-((LEFT(H101,1)*60+RIGHT(H101,2))-187)*(5/7),IF((LEFT(H101,1)*60+RIGHT(H101,2))&lt;=315,100-(5/5)*((LEFT(H101,1)*60+RIGHT(H101,2))-215),0))),IF((LEFT(H101,1)*60+RIGHT(H101,2))&lt;172,120,IF((LEFT(H101,1)*60+RIGHT(H101,2))&lt;=200,120-((LEFT(H101,1)*60+RIGHT(H101,2))-172)*(5/7),IF((LEFT(H101,1)*60+RIGHT(H101,2))&lt;300,100-(5/5)*((LEFT(H101,1)*60+RIGHT(H101,2))-200),0)))))),IF(ISBLANK(H101),0,IF(AND(C101="男",G101="引体向上"),IF(H101&gt;=19,120,IF(H101&gt;=11,120-(19-H101)*2.5,IF(H101&gt;=7,100-(11-H101)*5,IF(H101&gt;=1,80-(7-H101)*10,0)))),IF(G101="跳绳",IF(H101&gt;=224,120,IF(H101&gt;=164,120-(5/15)*(224-H101),IF(4&lt;=H101,100-(164-H101)*(5/8),0))),IF(OR(G101="仰卧起坐",G101="仰卧"),IF(H101&gt;=60,120,IF(H101&gt;=40,120-(60-H101),IF(H101&gt;=2,100-(40-H101)*2.5,0))),IF(AND(G101="篮球",C101="男"),IF(H101&lt;=0,0,IF(H101&lt;=14,120,IF(H101&lt;=24,120-(H101-14)*2,IF(H101&lt;=64,100-(H101-24)*2.5,0)))),IF(AND(G101="篮球",C101="女"),IF(H101&lt;=0,0,IF(H101&lt;=18,120,IF(H101&lt;=28,120-(H101-18)*2,IF(H101&lt;=68,100-(H101-28)*2.5,0)))),IF(AND(G101="实心球",C101="男"),IF(H101&gt;=12.6,120,IF(H101&gt;=9.4,120-(12.6-H101)*6.25,IF(5.4&lt;=H101,100-(9.4-H101)*25,0))),IF(AND(G101="实心球",C101="女"),IF(H101&gt;9.6,120,IF(6.4&lt;=H101,120-(9.6-H101)*6.25,IF(H101&gt;=3.4,100-(6.4-H101)*(5/0.15),0))),IF(AND(C101="男",G101="立定跳远"),IF(H101&gt;=2.75,120,IF(H101&gt;2.35,120-(2.75-H101)*50,IF(H101&gt;1.75,100-(2.35-H101)*(5/0.03),0))),IF(AND(C101="女",G101="立定跳远"),IF(H101&gt;=2.27,120,IF(H101&gt;=1.87,120-(2.27-H101)*50,IF(H101&gt;=1.27,100-(1.87-H101)*(5/0.03),0))),IF(C101="男",“男生”,女生))))))))))))</f>
        <v>0</v>
      </c>
      <c r="J101" s="38">
        <f t="shared" si="2"/>
        <v>0</v>
      </c>
    </row>
    <row r="102" spans="1:10">
      <c r="A102" s="30">
        <v>100</v>
      </c>
      <c r="B102" s="30"/>
      <c r="C102" s="37"/>
      <c r="D102" s="37"/>
      <c r="E102" s="41"/>
      <c r="F102" s="39">
        <f>IF(ISNUMBER(D102),IF(ISBLANK(E102),0,IF(ISNUMBER(E102),IF(C102="男",IF(E102&lt;24.8,120,IF(E102&lt;=28,120-(E102-24.8)*6.25,IF(E102&lt;=40,100-(5/0.6)*(E102-28),0))),IF(E102&lt;30.4,120,IF(E102&lt;=33.6,120-(E102-30.4)*6.25,IF(E102&lt;45.6,100-(5/0.6)*(E102-33.6),0)))),IF(C102="男",IF((LEFT(E102,1)*60+RIGHT(E102,2))&lt;187,120,IF((LEFT(E102,1)*60+RIGHT(E102,2))&lt;=215,120-((LEFT(E102,1)*60+RIGHT(E102,2))-187)*(5/7),IF((LEFT(E102,1)*60+RIGHT(E102,2))&lt;=315,100-(5/5)*((LEFT(E102,1)*60+RIGHT(E102,2))-215),0))),IF((LEFT(E102,1)*60+RIGHT(E102,2))&lt;172,120,IF((LEFT(E102,1)*60+RIGHT(E102,2))&lt;=200,120-((LEFT(E102,1)*60+RIGHT(E102,2))-172)*(5/7),IF((LEFT(E102,1)*60+RIGHT(E102,2))&lt;300,100-(5/5)*((LEFT(E102,1)*60+RIGHT(E102,2))-200),0)))))),IF(ISBLANK(E102),0,IF(AND(C102="男",D102="引体向上"),IF(E102&gt;=19,120,IF(E102&gt;=11,120-(19-E102)*2.5,IF(E102&gt;=7,100-(11-E102)*5,IF(E102&gt;=1,80-(7-E102)*10,0)))),IF(D102="跳绳",IF(E102&gt;=224,120,IF(E102&gt;=164,120-(5/15)*(224-E102),IF(4&lt;=E102,100-(164-E102)*(5/8),0))),IF(OR(D102="仰卧起坐",D102="仰卧"),IF(E102&gt;=60,120,IF(E102&gt;=40,120-(60-E102),IF(E102&gt;=2,100-(40-E102)*2.5,0))),IF(AND(D102="篮球",C102="男"),IF(E102&lt;=0,0,IF(E102&lt;=14,120,IF(E102&lt;=24,120-(E102-14)*2,IF(E102&lt;=64,100-(E102-24)*2.5,0)))),IF(AND(D102="篮球",C102="女"),IF(E102&lt;=0,0,IF(E102&lt;=18,120,IF(E102&lt;=28,120-(E102-18)*2,IF(E102&lt;=68,100-(E102-28)*2.5,0)))),IF(AND(D102="实心球",C102="男"),IF(E102&gt;=12.6,120,IF(E102&gt;=9.4,120-(12.6-E102)*6.25,IF(5.4&lt;=E102,100-(9.4-E102)*25,0))),IF(AND(D102="实心球",C102="女"),IF(E102&gt;9.6,120,IF(6.4&lt;=E102,120-(9.6-E102)*6.25,IF(E102&gt;=3.4,100-(6.4-E102)*(5/0.15),0))),IF(AND(C102="男",D102="立定跳远"),IF(E102&gt;=2.75,120,IF(E102&gt;2.35,120-(2.75-E102)*50,IF(E102&gt;1.75,100-(2.35-E102)*(5/0.03),0))),IF(AND(C102="女",D102="立定跳远"),IF(E102&gt;=2.27,120,IF(E102&gt;=1.87,120-(2.27-E102)*50,IF(E102&gt;=1.27,100-(1.87-E102)*(5/0.03),0))),IF(C102="男",“男生”,女生))))))))))))</f>
        <v>0</v>
      </c>
      <c r="G102" s="30"/>
      <c r="H102" s="42"/>
      <c r="I102" s="44">
        <f>IF(ISNUMBER(G102),IF(ISBLANK(H102),0,IF(ISNUMBER(H102),IF(C102="男",IF(H102&lt;24.8,120,IF(H102&lt;=28,120-(H102-24.8)*6.25,IF(H102&lt;=40,100-(5/0.6)*(H102-28),0))),IF(H102&lt;30.4,120,IF(H102&lt;=33.6,120-(H102-30.4)*6.25,IF(H102&lt;45.6,100-(5/0.6)*(H102-33.6),0)))),IF(C102="男",IF((LEFT(H102,1)*60+RIGHT(H102,2))&lt;187,120,IF((LEFT(H102,1)*60+RIGHT(H102,2))&lt;=215,120-((LEFT(H102,1)*60+RIGHT(H102,2))-187)*(5/7),IF((LEFT(H102,1)*60+RIGHT(H102,2))&lt;=315,100-(5/5)*((LEFT(H102,1)*60+RIGHT(H102,2))-215),0))),IF((LEFT(H102,1)*60+RIGHT(H102,2))&lt;172,120,IF((LEFT(H102,1)*60+RIGHT(H102,2))&lt;=200,120-((LEFT(H102,1)*60+RIGHT(H102,2))-172)*(5/7),IF((LEFT(H102,1)*60+RIGHT(H102,2))&lt;300,100-(5/5)*((LEFT(H102,1)*60+RIGHT(H102,2))-200),0)))))),IF(ISBLANK(H102),0,IF(AND(C102="男",G102="引体向上"),IF(H102&gt;=19,120,IF(H102&gt;=11,120-(19-H102)*2.5,IF(H102&gt;=7,100-(11-H102)*5,IF(H102&gt;=1,80-(7-H102)*10,0)))),IF(G102="跳绳",IF(H102&gt;=224,120,IF(H102&gt;=164,120-(5/15)*(224-H102),IF(4&lt;=H102,100-(164-H102)*(5/8),0))),IF(OR(G102="仰卧起坐",G102="仰卧"),IF(H102&gt;=60,120,IF(H102&gt;=40,120-(60-H102),IF(H102&gt;=2,100-(40-H102)*2.5,0))),IF(AND(G102="篮球",C102="男"),IF(H102&lt;=0,0,IF(H102&lt;=14,120,IF(H102&lt;=24,120-(H102-14)*2,IF(H102&lt;=64,100-(H102-24)*2.5,0)))),IF(AND(G102="篮球",C102="女"),IF(H102&lt;=0,0,IF(H102&lt;=18,120,IF(H102&lt;=28,120-(H102-18)*2,IF(H102&lt;=68,100-(H102-28)*2.5,0)))),IF(AND(G102="实心球",C102="男"),IF(H102&gt;=12.6,120,IF(H102&gt;=9.4,120-(12.6-H102)*6.25,IF(5.4&lt;=H102,100-(9.4-H102)*25,0))),IF(AND(G102="实心球",C102="女"),IF(H102&gt;9.6,120,IF(6.4&lt;=H102,120-(9.6-H102)*6.25,IF(H102&gt;=3.4,100-(6.4-H102)*(5/0.15),0))),IF(AND(C102="男",G102="立定跳远"),IF(H102&gt;=2.75,120,IF(H102&gt;2.35,120-(2.75-H102)*50,IF(H102&gt;1.75,100-(2.35-H102)*(5/0.03),0))),IF(AND(C102="女",G102="立定跳远"),IF(H102&gt;=2.27,120,IF(H102&gt;=1.87,120-(2.27-H102)*50,IF(H102&gt;=1.27,100-(1.87-H102)*(5/0.03),0))),IF(C102="男",“男生”,女生))))))))))))</f>
        <v>0</v>
      </c>
      <c r="J102" s="38">
        <f t="shared" si="2"/>
        <v>0</v>
      </c>
    </row>
  </sheetData>
  <sheetProtection formatCells="0" formatColumns="0" formatRows="0" insertRows="0" insertColumns="0" insertHyperlinks="0" deleteColumns="0" deleteRows="0" sort="0" autoFilter="0"/>
  <mergeCells count="2">
    <mergeCell ref="A1:J1"/>
    <mergeCell ref="M2:P1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6"/>
  <sheetViews>
    <sheetView workbookViewId="0">
      <selection activeCell="K5" sqref="K5"/>
    </sheetView>
  </sheetViews>
  <sheetFormatPr defaultColWidth="9" defaultRowHeight="16.8"/>
  <cols>
    <col min="3" max="3" width="17.9230769230769" customWidth="1"/>
  </cols>
  <sheetData>
    <row r="1" spans="1:15">
      <c r="A1" t="s">
        <v>2</v>
      </c>
      <c r="B1" t="s">
        <v>3</v>
      </c>
      <c r="C1" t="s">
        <v>64</v>
      </c>
      <c r="D1" t="s">
        <v>65</v>
      </c>
      <c r="E1" t="s">
        <v>66</v>
      </c>
      <c r="F1" t="s">
        <v>67</v>
      </c>
      <c r="J1" t="s">
        <v>2</v>
      </c>
      <c r="K1" t="s">
        <v>3</v>
      </c>
      <c r="L1" t="s">
        <v>4</v>
      </c>
      <c r="M1" t="s">
        <v>5</v>
      </c>
      <c r="N1" t="s">
        <v>7</v>
      </c>
      <c r="O1" t="s">
        <v>8</v>
      </c>
    </row>
    <row r="2" spans="1:15">
      <c r="A2" t="s">
        <v>12</v>
      </c>
      <c r="B2" t="s">
        <v>13</v>
      </c>
      <c r="C2" s="30">
        <v>200</v>
      </c>
      <c r="D2" s="31">
        <v>23.2</v>
      </c>
      <c r="E2" s="30" t="s">
        <v>68</v>
      </c>
      <c r="F2" s="30">
        <v>50</v>
      </c>
      <c r="J2" s="33" t="s">
        <v>12</v>
      </c>
      <c r="K2" s="33" t="s">
        <v>13</v>
      </c>
      <c r="L2" s="33">
        <v>200</v>
      </c>
      <c r="M2" s="31">
        <v>23.2</v>
      </c>
      <c r="N2" s="30" t="s">
        <v>68</v>
      </c>
      <c r="O2" s="30">
        <v>50</v>
      </c>
    </row>
    <row r="3" spans="1:15">
      <c r="A3" t="s">
        <v>14</v>
      </c>
      <c r="B3" t="s">
        <v>13</v>
      </c>
      <c r="C3" s="30">
        <v>800</v>
      </c>
      <c r="D3" s="32" t="s">
        <v>15</v>
      </c>
      <c r="E3" s="30" t="s">
        <v>68</v>
      </c>
      <c r="F3" s="30">
        <v>45</v>
      </c>
      <c r="J3" s="33" t="s">
        <v>14</v>
      </c>
      <c r="K3" s="33" t="s">
        <v>13</v>
      </c>
      <c r="L3" s="33">
        <v>800</v>
      </c>
      <c r="M3" s="32" t="s">
        <v>15</v>
      </c>
      <c r="N3" s="30" t="s">
        <v>68</v>
      </c>
      <c r="O3" s="30">
        <v>45</v>
      </c>
    </row>
    <row r="4" spans="1:15">
      <c r="A4" t="s">
        <v>16</v>
      </c>
      <c r="B4" t="s">
        <v>13</v>
      </c>
      <c r="C4" s="30">
        <v>800</v>
      </c>
      <c r="D4" s="32" t="s">
        <v>17</v>
      </c>
      <c r="E4" s="30" t="s">
        <v>69</v>
      </c>
      <c r="F4" s="30">
        <v>31</v>
      </c>
      <c r="J4" s="33" t="s">
        <v>16</v>
      </c>
      <c r="K4" s="33" t="s">
        <v>13</v>
      </c>
      <c r="L4" s="33">
        <v>800</v>
      </c>
      <c r="M4" s="32" t="s">
        <v>17</v>
      </c>
      <c r="N4" s="30" t="s">
        <v>69</v>
      </c>
      <c r="O4" s="30">
        <v>31</v>
      </c>
    </row>
    <row r="5" spans="1:15">
      <c r="A5" t="s">
        <v>18</v>
      </c>
      <c r="B5" t="s">
        <v>19</v>
      </c>
      <c r="C5" s="30">
        <v>1000</v>
      </c>
      <c r="D5" s="32" t="s">
        <v>20</v>
      </c>
      <c r="E5" s="30" t="s">
        <v>70</v>
      </c>
      <c r="F5" s="30">
        <v>44</v>
      </c>
      <c r="J5" s="33" t="s">
        <v>18</v>
      </c>
      <c r="K5" s="33" t="s">
        <v>19</v>
      </c>
      <c r="L5" s="33" t="s">
        <v>68</v>
      </c>
      <c r="M5" s="32">
        <v>254</v>
      </c>
      <c r="N5" s="30" t="s">
        <v>70</v>
      </c>
      <c r="O5" s="30">
        <v>44</v>
      </c>
    </row>
    <row r="6" spans="1:15">
      <c r="A6" t="s">
        <v>21</v>
      </c>
      <c r="B6" t="s">
        <v>13</v>
      </c>
      <c r="C6" s="30">
        <v>800</v>
      </c>
      <c r="D6" s="32" t="s">
        <v>22</v>
      </c>
      <c r="E6" s="30" t="s">
        <v>68</v>
      </c>
      <c r="F6" s="30">
        <v>42</v>
      </c>
      <c r="J6" s="33" t="s">
        <v>21</v>
      </c>
      <c r="K6" s="33" t="s">
        <v>13</v>
      </c>
      <c r="L6" s="33" t="s">
        <v>68</v>
      </c>
      <c r="M6" s="32">
        <v>159</v>
      </c>
      <c r="N6" s="30" t="s">
        <v>69</v>
      </c>
      <c r="O6" s="30">
        <v>32</v>
      </c>
    </row>
    <row r="7" spans="1:15">
      <c r="A7" t="s">
        <v>23</v>
      </c>
      <c r="B7" t="s">
        <v>13</v>
      </c>
      <c r="C7" s="30">
        <v>1</v>
      </c>
      <c r="D7" s="32" t="s">
        <v>24</v>
      </c>
      <c r="E7" s="30" t="s">
        <v>68</v>
      </c>
      <c r="F7" s="30">
        <v>50</v>
      </c>
      <c r="J7" s="33" t="s">
        <v>23</v>
      </c>
      <c r="K7" s="33" t="s">
        <v>13</v>
      </c>
      <c r="L7" s="33" t="s">
        <v>68</v>
      </c>
      <c r="M7" s="32">
        <v>168</v>
      </c>
      <c r="N7" s="30" t="s">
        <v>69</v>
      </c>
      <c r="O7" s="30">
        <v>20</v>
      </c>
    </row>
    <row r="8" spans="1:15">
      <c r="A8" t="s">
        <v>25</v>
      </c>
      <c r="B8" t="s">
        <v>13</v>
      </c>
      <c r="C8" s="30">
        <v>1</v>
      </c>
      <c r="D8" s="32" t="s">
        <v>26</v>
      </c>
      <c r="E8" s="30" t="s">
        <v>71</v>
      </c>
      <c r="F8" s="30">
        <v>15</v>
      </c>
      <c r="J8" s="33" t="s">
        <v>25</v>
      </c>
      <c r="K8" s="33" t="s">
        <v>13</v>
      </c>
      <c r="L8" s="33" t="s">
        <v>71</v>
      </c>
      <c r="M8" s="32">
        <v>60</v>
      </c>
      <c r="N8" s="30" t="s">
        <v>68</v>
      </c>
      <c r="O8" s="30">
        <v>153</v>
      </c>
    </row>
    <row r="9" spans="1:15">
      <c r="A9" t="s">
        <v>27</v>
      </c>
      <c r="B9" t="s">
        <v>13</v>
      </c>
      <c r="C9" s="30">
        <v>1</v>
      </c>
      <c r="D9" s="32" t="s">
        <v>28</v>
      </c>
      <c r="E9" s="30" t="s">
        <v>72</v>
      </c>
      <c r="F9" s="30">
        <v>15</v>
      </c>
      <c r="J9" s="33" t="s">
        <v>27</v>
      </c>
      <c r="K9" s="33" t="s">
        <v>13</v>
      </c>
      <c r="L9" s="33" t="s">
        <v>71</v>
      </c>
      <c r="M9" s="32">
        <v>50</v>
      </c>
      <c r="N9" s="30" t="s">
        <v>68</v>
      </c>
      <c r="O9" s="30">
        <v>256</v>
      </c>
    </row>
    <row r="10" spans="1:15">
      <c r="A10" t="s">
        <v>29</v>
      </c>
      <c r="B10" t="s">
        <v>13</v>
      </c>
      <c r="C10" s="30">
        <v>1</v>
      </c>
      <c r="D10" s="32" t="s">
        <v>30</v>
      </c>
      <c r="E10" s="30" t="s">
        <v>71</v>
      </c>
      <c r="F10" s="30">
        <v>70</v>
      </c>
      <c r="J10" s="33" t="s">
        <v>29</v>
      </c>
      <c r="K10" s="33" t="s">
        <v>13</v>
      </c>
      <c r="L10" s="33" t="s">
        <v>71</v>
      </c>
      <c r="M10" s="32">
        <v>70</v>
      </c>
      <c r="N10" s="30" t="s">
        <v>68</v>
      </c>
      <c r="O10" s="30">
        <v>158</v>
      </c>
    </row>
    <row r="11" spans="1:15">
      <c r="A11" t="s">
        <v>31</v>
      </c>
      <c r="B11" t="s">
        <v>13</v>
      </c>
      <c r="C11" s="30">
        <v>1</v>
      </c>
      <c r="D11" s="32" t="s">
        <v>32</v>
      </c>
      <c r="E11" s="30" t="s">
        <v>71</v>
      </c>
      <c r="F11" s="30">
        <v>15</v>
      </c>
      <c r="J11" s="33" t="s">
        <v>31</v>
      </c>
      <c r="K11" s="33" t="s">
        <v>13</v>
      </c>
      <c r="L11" s="33" t="s">
        <v>68</v>
      </c>
      <c r="M11" s="32">
        <v>194</v>
      </c>
      <c r="N11" s="30" t="s">
        <v>71</v>
      </c>
      <c r="O11" s="30">
        <v>15</v>
      </c>
    </row>
    <row r="12" spans="1:15">
      <c r="A12" t="s">
        <v>33</v>
      </c>
      <c r="B12" t="s">
        <v>13</v>
      </c>
      <c r="C12" s="30">
        <v>1</v>
      </c>
      <c r="D12" s="32" t="s">
        <v>34</v>
      </c>
      <c r="E12" s="30" t="s">
        <v>71</v>
      </c>
      <c r="F12" s="30">
        <v>20</v>
      </c>
      <c r="J12" s="33" t="s">
        <v>33</v>
      </c>
      <c r="K12" s="33" t="s">
        <v>13</v>
      </c>
      <c r="L12" s="33" t="s">
        <v>68</v>
      </c>
      <c r="M12" s="32">
        <v>120</v>
      </c>
      <c r="N12" s="30" t="s">
        <v>71</v>
      </c>
      <c r="O12" s="30">
        <v>20</v>
      </c>
    </row>
    <row r="13" spans="1:15">
      <c r="A13" t="s">
        <v>35</v>
      </c>
      <c r="B13" t="s">
        <v>13</v>
      </c>
      <c r="C13" s="30">
        <v>1</v>
      </c>
      <c r="D13" s="32" t="s">
        <v>36</v>
      </c>
      <c r="E13" s="30" t="s">
        <v>68</v>
      </c>
      <c r="F13" s="30">
        <v>159</v>
      </c>
      <c r="J13" s="33" t="s">
        <v>35</v>
      </c>
      <c r="K13" s="33" t="s">
        <v>13</v>
      </c>
      <c r="L13" s="33" t="s">
        <v>68</v>
      </c>
      <c r="M13" s="32">
        <v>123</v>
      </c>
      <c r="N13" s="30" t="s">
        <v>68</v>
      </c>
      <c r="O13" s="30">
        <v>159</v>
      </c>
    </row>
    <row r="14" spans="1:15">
      <c r="A14" t="s">
        <v>37</v>
      </c>
      <c r="B14" t="s">
        <v>13</v>
      </c>
      <c r="C14" s="30">
        <v>1</v>
      </c>
      <c r="D14" s="32" t="s">
        <v>38</v>
      </c>
      <c r="E14" s="30" t="s">
        <v>68</v>
      </c>
      <c r="F14" s="30">
        <v>10</v>
      </c>
      <c r="J14" s="33" t="s">
        <v>37</v>
      </c>
      <c r="K14" s="33" t="s">
        <v>13</v>
      </c>
      <c r="L14" s="33" t="s">
        <v>68</v>
      </c>
      <c r="M14" s="32">
        <v>254</v>
      </c>
      <c r="N14" s="30" t="s">
        <v>68</v>
      </c>
      <c r="O14" s="30">
        <v>10</v>
      </c>
    </row>
    <row r="15" spans="1:15">
      <c r="A15" t="s">
        <v>39</v>
      </c>
      <c r="B15" t="s">
        <v>13</v>
      </c>
      <c r="C15" s="30">
        <v>1</v>
      </c>
      <c r="D15" s="32" t="s">
        <v>40</v>
      </c>
      <c r="E15" s="30" t="s">
        <v>69</v>
      </c>
      <c r="F15" s="30">
        <v>15</v>
      </c>
      <c r="J15" s="33" t="s">
        <v>39</v>
      </c>
      <c r="K15" s="33" t="s">
        <v>13</v>
      </c>
      <c r="L15" s="33" t="s">
        <v>68</v>
      </c>
      <c r="M15" s="32">
        <v>286</v>
      </c>
      <c r="N15" s="30" t="s">
        <v>69</v>
      </c>
      <c r="O15" s="30">
        <v>15</v>
      </c>
    </row>
    <row r="16" spans="1:15">
      <c r="A16" t="s">
        <v>41</v>
      </c>
      <c r="B16" t="s">
        <v>19</v>
      </c>
      <c r="C16" s="30">
        <v>1</v>
      </c>
      <c r="D16" s="32" t="s">
        <v>38</v>
      </c>
      <c r="E16" s="30" t="s">
        <v>70</v>
      </c>
      <c r="F16" s="30">
        <v>5</v>
      </c>
      <c r="J16" s="33" t="s">
        <v>41</v>
      </c>
      <c r="K16" s="33" t="s">
        <v>19</v>
      </c>
      <c r="L16" s="33">
        <v>1000</v>
      </c>
      <c r="M16" s="32" t="s">
        <v>38</v>
      </c>
      <c r="N16" s="30" t="s">
        <v>70</v>
      </c>
      <c r="O16" s="30">
        <v>5</v>
      </c>
    </row>
    <row r="17" spans="1:15">
      <c r="A17" t="s">
        <v>42</v>
      </c>
      <c r="B17" t="s">
        <v>19</v>
      </c>
      <c r="C17" s="30">
        <v>1</v>
      </c>
      <c r="D17" s="32" t="s">
        <v>43</v>
      </c>
      <c r="E17" s="30" t="s">
        <v>68</v>
      </c>
      <c r="F17" s="30">
        <v>182</v>
      </c>
      <c r="J17" s="33" t="s">
        <v>42</v>
      </c>
      <c r="K17" s="33" t="s">
        <v>19</v>
      </c>
      <c r="L17" s="33">
        <v>1000</v>
      </c>
      <c r="M17" s="32" t="s">
        <v>43</v>
      </c>
      <c r="N17" s="30" t="s">
        <v>68</v>
      </c>
      <c r="O17" s="30">
        <v>182</v>
      </c>
    </row>
    <row r="18" spans="1:15">
      <c r="A18" t="s">
        <v>44</v>
      </c>
      <c r="B18" t="s">
        <v>19</v>
      </c>
      <c r="C18" s="30">
        <v>1</v>
      </c>
      <c r="D18" s="32" t="s">
        <v>15</v>
      </c>
      <c r="E18" s="30" t="s">
        <v>68</v>
      </c>
      <c r="F18" s="30">
        <v>155</v>
      </c>
      <c r="J18" s="33" t="s">
        <v>44</v>
      </c>
      <c r="K18" s="33" t="s">
        <v>19</v>
      </c>
      <c r="L18" s="33">
        <v>1000</v>
      </c>
      <c r="M18" s="32" t="s">
        <v>15</v>
      </c>
      <c r="N18" s="30" t="s">
        <v>68</v>
      </c>
      <c r="O18" s="30">
        <v>155</v>
      </c>
    </row>
    <row r="19" spans="1:15">
      <c r="A19" t="s">
        <v>45</v>
      </c>
      <c r="B19" t="s">
        <v>19</v>
      </c>
      <c r="C19" s="30">
        <v>1</v>
      </c>
      <c r="D19" s="32" t="s">
        <v>46</v>
      </c>
      <c r="E19" s="30" t="s">
        <v>68</v>
      </c>
      <c r="F19" s="30">
        <v>206</v>
      </c>
      <c r="J19" s="33" t="s">
        <v>45</v>
      </c>
      <c r="K19" s="33" t="s">
        <v>19</v>
      </c>
      <c r="L19" s="33">
        <v>1000</v>
      </c>
      <c r="M19" s="32" t="s">
        <v>46</v>
      </c>
      <c r="N19" s="30" t="s">
        <v>68</v>
      </c>
      <c r="O19" s="30">
        <v>206</v>
      </c>
    </row>
    <row r="20" spans="1:15">
      <c r="A20" t="s">
        <v>47</v>
      </c>
      <c r="B20" t="s">
        <v>19</v>
      </c>
      <c r="C20" s="30">
        <v>1</v>
      </c>
      <c r="D20" s="32" t="s">
        <v>48</v>
      </c>
      <c r="E20" s="30" t="s">
        <v>73</v>
      </c>
      <c r="F20" s="30">
        <v>2.6</v>
      </c>
      <c r="J20" s="33" t="s">
        <v>47</v>
      </c>
      <c r="K20" s="33" t="s">
        <v>19</v>
      </c>
      <c r="L20" s="33">
        <v>1000</v>
      </c>
      <c r="M20" s="32" t="s">
        <v>48</v>
      </c>
      <c r="N20" s="30" t="s">
        <v>73</v>
      </c>
      <c r="O20" s="30">
        <v>2.6</v>
      </c>
    </row>
    <row r="21" spans="1:15">
      <c r="A21" t="s">
        <v>49</v>
      </c>
      <c r="B21" t="s">
        <v>19</v>
      </c>
      <c r="C21" s="30">
        <v>1</v>
      </c>
      <c r="D21" s="32" t="s">
        <v>50</v>
      </c>
      <c r="E21" s="30" t="s">
        <v>73</v>
      </c>
      <c r="F21" s="30">
        <v>2.1</v>
      </c>
      <c r="J21" s="33" t="s">
        <v>49</v>
      </c>
      <c r="K21" s="33" t="s">
        <v>19</v>
      </c>
      <c r="L21" s="33">
        <v>1000</v>
      </c>
      <c r="M21" s="32" t="s">
        <v>50</v>
      </c>
      <c r="N21" s="30" t="s">
        <v>73</v>
      </c>
      <c r="O21" s="30">
        <v>2.1</v>
      </c>
    </row>
    <row r="22" spans="1:15">
      <c r="A22" t="s">
        <v>51</v>
      </c>
      <c r="B22" t="s">
        <v>19</v>
      </c>
      <c r="C22" s="30">
        <v>1</v>
      </c>
      <c r="D22" s="32" t="s">
        <v>30</v>
      </c>
      <c r="E22" s="30" t="s">
        <v>73</v>
      </c>
      <c r="F22" s="30">
        <v>2.4</v>
      </c>
      <c r="J22" s="33" t="s">
        <v>51</v>
      </c>
      <c r="K22" s="33" t="s">
        <v>19</v>
      </c>
      <c r="L22" s="33">
        <v>1000</v>
      </c>
      <c r="M22" s="32" t="s">
        <v>30</v>
      </c>
      <c r="N22" s="30" t="s">
        <v>73</v>
      </c>
      <c r="O22" s="30">
        <v>2.4</v>
      </c>
    </row>
    <row r="23" spans="1:15">
      <c r="A23" t="s">
        <v>52</v>
      </c>
      <c r="B23" t="s">
        <v>13</v>
      </c>
      <c r="C23" s="30">
        <v>1</v>
      </c>
      <c r="D23" s="32" t="s">
        <v>53</v>
      </c>
      <c r="E23" s="30" t="s">
        <v>71</v>
      </c>
      <c r="F23" s="30">
        <v>11</v>
      </c>
      <c r="J23" s="33" t="s">
        <v>52</v>
      </c>
      <c r="K23" s="33" t="s">
        <v>13</v>
      </c>
      <c r="L23" s="33">
        <v>800</v>
      </c>
      <c r="M23" s="32" t="s">
        <v>53</v>
      </c>
      <c r="N23" s="30" t="s">
        <v>71</v>
      </c>
      <c r="O23" s="30">
        <v>11</v>
      </c>
    </row>
    <row r="24" spans="1:15">
      <c r="A24" t="s">
        <v>54</v>
      </c>
      <c r="B24" t="s">
        <v>13</v>
      </c>
      <c r="C24" s="30">
        <v>1</v>
      </c>
      <c r="D24" s="32" t="s">
        <v>46</v>
      </c>
      <c r="E24" s="30" t="s">
        <v>71</v>
      </c>
      <c r="F24" s="30">
        <v>20</v>
      </c>
      <c r="J24" s="33" t="s">
        <v>54</v>
      </c>
      <c r="K24" s="33" t="s">
        <v>13</v>
      </c>
      <c r="L24" s="33">
        <v>800</v>
      </c>
      <c r="M24" s="32" t="s">
        <v>46</v>
      </c>
      <c r="N24" s="30" t="s">
        <v>71</v>
      </c>
      <c r="O24" s="30">
        <v>20</v>
      </c>
    </row>
    <row r="25" spans="1:15">
      <c r="A25" t="s">
        <v>55</v>
      </c>
      <c r="B25" t="s">
        <v>13</v>
      </c>
      <c r="C25" s="30">
        <v>1</v>
      </c>
      <c r="D25" s="32" t="s">
        <v>56</v>
      </c>
      <c r="E25" s="30" t="s">
        <v>71</v>
      </c>
      <c r="F25" s="30">
        <v>60</v>
      </c>
      <c r="J25" s="33" t="s">
        <v>55</v>
      </c>
      <c r="K25" s="33" t="s">
        <v>13</v>
      </c>
      <c r="L25" s="33">
        <v>800</v>
      </c>
      <c r="M25" s="32" t="s">
        <v>56</v>
      </c>
      <c r="N25" s="30" t="s">
        <v>71</v>
      </c>
      <c r="O25" s="30">
        <v>60</v>
      </c>
    </row>
    <row r="26" spans="1:15">
      <c r="A26" t="s">
        <v>57</v>
      </c>
      <c r="B26" t="s">
        <v>13</v>
      </c>
      <c r="C26" s="30">
        <v>1</v>
      </c>
      <c r="D26" s="32" t="s">
        <v>58</v>
      </c>
      <c r="E26" s="30" t="s">
        <v>74</v>
      </c>
      <c r="F26" s="30">
        <v>20</v>
      </c>
      <c r="J26" s="33" t="s">
        <v>57</v>
      </c>
      <c r="K26" s="33" t="s">
        <v>13</v>
      </c>
      <c r="L26" s="33" t="s">
        <v>70</v>
      </c>
      <c r="M26" s="32">
        <v>20</v>
      </c>
      <c r="N26" s="30" t="s">
        <v>74</v>
      </c>
      <c r="O26" s="30">
        <v>20</v>
      </c>
    </row>
    <row r="27" spans="1:15">
      <c r="A27" t="s">
        <v>59</v>
      </c>
      <c r="B27" t="s">
        <v>19</v>
      </c>
      <c r="C27" s="30">
        <v>1</v>
      </c>
      <c r="D27" s="32" t="s">
        <v>30</v>
      </c>
      <c r="E27" s="30" t="s">
        <v>74</v>
      </c>
      <c r="F27" s="30">
        <v>23</v>
      </c>
      <c r="J27" s="33" t="s">
        <v>59</v>
      </c>
      <c r="K27" s="33" t="s">
        <v>19</v>
      </c>
      <c r="L27" s="33" t="s">
        <v>70</v>
      </c>
      <c r="M27" s="32">
        <v>21</v>
      </c>
      <c r="N27" s="30" t="s">
        <v>74</v>
      </c>
      <c r="O27" s="30">
        <v>23</v>
      </c>
    </row>
    <row r="28" spans="1:15">
      <c r="A28" t="s">
        <v>60</v>
      </c>
      <c r="B28" t="s">
        <v>19</v>
      </c>
      <c r="C28" s="30">
        <v>1</v>
      </c>
      <c r="D28" s="32" t="s">
        <v>58</v>
      </c>
      <c r="E28" s="30" t="s">
        <v>69</v>
      </c>
      <c r="F28" s="30">
        <v>15</v>
      </c>
      <c r="J28" s="33" t="s">
        <v>60</v>
      </c>
      <c r="K28" s="33" t="s">
        <v>19</v>
      </c>
      <c r="L28" s="33" t="s">
        <v>70</v>
      </c>
      <c r="M28" s="32">
        <v>22</v>
      </c>
      <c r="N28" s="30" t="s">
        <v>69</v>
      </c>
      <c r="O28" s="30">
        <v>15</v>
      </c>
    </row>
    <row r="29" spans="1:15">
      <c r="A29" t="s">
        <v>61</v>
      </c>
      <c r="B29" t="s">
        <v>19</v>
      </c>
      <c r="C29" s="30">
        <v>1</v>
      </c>
      <c r="D29" s="32" t="s">
        <v>62</v>
      </c>
      <c r="E29" s="30" t="s">
        <v>69</v>
      </c>
      <c r="F29" s="30">
        <v>13</v>
      </c>
      <c r="J29" s="33" t="s">
        <v>61</v>
      </c>
      <c r="K29" s="33" t="s">
        <v>19</v>
      </c>
      <c r="L29" s="33" t="s">
        <v>70</v>
      </c>
      <c r="M29" s="32">
        <v>23</v>
      </c>
      <c r="N29" s="30" t="s">
        <v>69</v>
      </c>
      <c r="O29" s="30">
        <v>13</v>
      </c>
    </row>
    <row r="30" spans="1:15">
      <c r="A30" t="s">
        <v>63</v>
      </c>
      <c r="B30" t="s">
        <v>19</v>
      </c>
      <c r="C30" s="30">
        <v>1</v>
      </c>
      <c r="D30" s="32" t="s">
        <v>38</v>
      </c>
      <c r="E30" s="30" t="s">
        <v>73</v>
      </c>
      <c r="F30" s="30">
        <v>2.97</v>
      </c>
      <c r="J30" s="33" t="s">
        <v>63</v>
      </c>
      <c r="K30" s="33" t="s">
        <v>19</v>
      </c>
      <c r="L30" s="33" t="s">
        <v>70</v>
      </c>
      <c r="M30" s="32">
        <v>24</v>
      </c>
      <c r="N30" s="30" t="s">
        <v>73</v>
      </c>
      <c r="O30" s="30">
        <v>2.97</v>
      </c>
    </row>
    <row r="31" spans="1:15">
      <c r="A31" t="s">
        <v>75</v>
      </c>
      <c r="B31" t="s">
        <v>19</v>
      </c>
      <c r="C31" s="30">
        <v>1</v>
      </c>
      <c r="D31" s="32" t="s">
        <v>76</v>
      </c>
      <c r="E31" s="30" t="s">
        <v>73</v>
      </c>
      <c r="F31" s="30">
        <v>2.5</v>
      </c>
      <c r="J31" s="33" t="s">
        <v>75</v>
      </c>
      <c r="K31" s="33" t="s">
        <v>19</v>
      </c>
      <c r="L31" s="33" t="s">
        <v>70</v>
      </c>
      <c r="M31" s="32">
        <v>25</v>
      </c>
      <c r="N31" s="30" t="s">
        <v>73</v>
      </c>
      <c r="O31" s="30">
        <v>2.5</v>
      </c>
    </row>
    <row r="32" spans="1:15">
      <c r="A32" t="s">
        <v>77</v>
      </c>
      <c r="B32" t="s">
        <v>19</v>
      </c>
      <c r="C32" s="30">
        <v>1</v>
      </c>
      <c r="D32" s="32" t="s">
        <v>56</v>
      </c>
      <c r="E32" s="30" t="s">
        <v>74</v>
      </c>
      <c r="F32" s="30">
        <v>15</v>
      </c>
      <c r="J32" s="33" t="s">
        <v>77</v>
      </c>
      <c r="K32" s="33" t="s">
        <v>19</v>
      </c>
      <c r="L32" s="33" t="s">
        <v>69</v>
      </c>
      <c r="M32" s="32">
        <v>19</v>
      </c>
      <c r="N32" s="30" t="s">
        <v>74</v>
      </c>
      <c r="O32" s="30">
        <v>15</v>
      </c>
    </row>
    <row r="33" spans="1:15">
      <c r="A33" t="s">
        <v>78</v>
      </c>
      <c r="B33" t="s">
        <v>19</v>
      </c>
      <c r="C33" s="30">
        <v>1</v>
      </c>
      <c r="D33" s="32" t="s">
        <v>58</v>
      </c>
      <c r="E33" s="30" t="s">
        <v>74</v>
      </c>
      <c r="F33" s="30">
        <v>21.5</v>
      </c>
      <c r="J33" s="33" t="s">
        <v>78</v>
      </c>
      <c r="K33" s="33" t="s">
        <v>19</v>
      </c>
      <c r="L33" s="33" t="s">
        <v>69</v>
      </c>
      <c r="M33" s="32">
        <v>18</v>
      </c>
      <c r="N33" s="30" t="s">
        <v>74</v>
      </c>
      <c r="O33" s="30">
        <v>21.5</v>
      </c>
    </row>
    <row r="34" spans="1:15">
      <c r="A34" t="s">
        <v>79</v>
      </c>
      <c r="B34" t="s">
        <v>19</v>
      </c>
      <c r="C34" s="30">
        <v>1</v>
      </c>
      <c r="D34" s="32" t="s">
        <v>30</v>
      </c>
      <c r="E34" s="30" t="s">
        <v>74</v>
      </c>
      <c r="F34" s="30">
        <v>10</v>
      </c>
      <c r="J34" s="33" t="s">
        <v>79</v>
      </c>
      <c r="K34" s="33" t="s">
        <v>19</v>
      </c>
      <c r="L34" s="33" t="s">
        <v>69</v>
      </c>
      <c r="M34" s="32">
        <v>20</v>
      </c>
      <c r="N34" s="30" t="s">
        <v>74</v>
      </c>
      <c r="O34" s="30">
        <v>10</v>
      </c>
    </row>
    <row r="35" spans="1:15">
      <c r="A35" t="s">
        <v>80</v>
      </c>
      <c r="B35" t="s">
        <v>19</v>
      </c>
      <c r="C35" s="30">
        <v>1</v>
      </c>
      <c r="D35" s="32" t="s">
        <v>58</v>
      </c>
      <c r="E35" s="30" t="s">
        <v>74</v>
      </c>
      <c r="F35" s="30">
        <v>12</v>
      </c>
      <c r="J35" s="33" t="s">
        <v>80</v>
      </c>
      <c r="K35" s="33" t="s">
        <v>19</v>
      </c>
      <c r="L35" s="33" t="s">
        <v>70</v>
      </c>
      <c r="M35" s="32">
        <v>29</v>
      </c>
      <c r="N35" s="30" t="s">
        <v>74</v>
      </c>
      <c r="O35" s="30">
        <v>12</v>
      </c>
    </row>
    <row r="36" spans="1:15">
      <c r="A36" t="s">
        <v>81</v>
      </c>
      <c r="B36" t="s">
        <v>19</v>
      </c>
      <c r="C36" s="30">
        <v>1</v>
      </c>
      <c r="D36" s="32" t="s">
        <v>32</v>
      </c>
      <c r="E36" s="30" t="s">
        <v>69</v>
      </c>
      <c r="F36" s="30">
        <v>13</v>
      </c>
      <c r="J36" s="33" t="s">
        <v>81</v>
      </c>
      <c r="K36" s="33" t="s">
        <v>19</v>
      </c>
      <c r="L36" s="33" t="s">
        <v>70</v>
      </c>
      <c r="M36" s="32">
        <v>30</v>
      </c>
      <c r="N36" s="30" t="s">
        <v>69</v>
      </c>
      <c r="O36" s="30">
        <v>13</v>
      </c>
    </row>
  </sheetData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3"/>
  <sheetViews>
    <sheetView tabSelected="1" zoomScale="109" zoomScaleNormal="109" workbookViewId="0">
      <selection activeCell="O3" sqref="O3"/>
    </sheetView>
  </sheetViews>
  <sheetFormatPr defaultColWidth="9.23076923076923" defaultRowHeight="16.8"/>
  <sheetData>
    <row r="1" ht="21.15" spans="1:1">
      <c r="A1" s="12" t="s">
        <v>82</v>
      </c>
    </row>
    <row r="2" ht="18.3" customHeight="1" spans="1:8">
      <c r="A2" s="13" t="s">
        <v>83</v>
      </c>
      <c r="B2" s="14" t="s">
        <v>84</v>
      </c>
      <c r="C2" s="14"/>
      <c r="D2" s="14" t="s">
        <v>85</v>
      </c>
      <c r="E2" s="23"/>
      <c r="F2" s="14" t="s">
        <v>86</v>
      </c>
      <c r="G2" s="14" t="s">
        <v>73</v>
      </c>
      <c r="H2" s="14"/>
    </row>
    <row r="3" ht="71.75" spans="1:11">
      <c r="A3" s="13"/>
      <c r="B3" s="15" t="s">
        <v>87</v>
      </c>
      <c r="C3" s="15" t="s">
        <v>88</v>
      </c>
      <c r="D3" s="15" t="s">
        <v>89</v>
      </c>
      <c r="E3" s="24"/>
      <c r="F3" s="15" t="s">
        <v>90</v>
      </c>
      <c r="G3" s="15" t="s">
        <v>91</v>
      </c>
      <c r="H3" s="15" t="s">
        <v>92</v>
      </c>
      <c r="J3" t="s">
        <v>19</v>
      </c>
      <c r="K3" t="s">
        <v>13</v>
      </c>
    </row>
    <row r="4" ht="18.35" spans="1:11">
      <c r="A4" s="16">
        <v>120</v>
      </c>
      <c r="B4" s="17">
        <v>24.8</v>
      </c>
      <c r="C4" s="17">
        <v>30.4</v>
      </c>
      <c r="D4" s="18">
        <v>0.129861111111111</v>
      </c>
      <c r="E4" s="25"/>
      <c r="F4" s="26">
        <v>0.119444444444444</v>
      </c>
      <c r="G4" s="17">
        <v>2.75</v>
      </c>
      <c r="H4" s="17">
        <v>2.27</v>
      </c>
      <c r="I4">
        <v>7</v>
      </c>
      <c r="J4">
        <f>21-7</f>
        <v>14</v>
      </c>
      <c r="K4">
        <v>14</v>
      </c>
    </row>
    <row r="5" ht="18.35" spans="1:11">
      <c r="A5" s="16">
        <v>115</v>
      </c>
      <c r="B5" s="17">
        <v>25.6</v>
      </c>
      <c r="C5" s="17">
        <v>31.2</v>
      </c>
      <c r="D5" s="18">
        <v>0.134722222222222</v>
      </c>
      <c r="E5" s="25"/>
      <c r="F5" s="26">
        <v>0.124305555555556</v>
      </c>
      <c r="G5" s="17">
        <v>2.65</v>
      </c>
      <c r="H5" s="17">
        <v>2.17</v>
      </c>
      <c r="I5">
        <v>7</v>
      </c>
      <c r="J5">
        <f>28-14</f>
        <v>14</v>
      </c>
      <c r="K5">
        <v>14</v>
      </c>
    </row>
    <row r="6" ht="18.35" spans="1:11">
      <c r="A6" s="16">
        <v>110</v>
      </c>
      <c r="B6" s="17">
        <v>26.4</v>
      </c>
      <c r="C6" s="17">
        <v>32</v>
      </c>
      <c r="D6" s="18">
        <v>0.139583333333333</v>
      </c>
      <c r="E6" s="25"/>
      <c r="F6" s="26">
        <v>0.129166666666667</v>
      </c>
      <c r="G6" s="17">
        <v>2.55</v>
      </c>
      <c r="H6" s="17">
        <v>2.07</v>
      </c>
      <c r="I6">
        <v>7</v>
      </c>
      <c r="J6">
        <f>35-21</f>
        <v>14</v>
      </c>
      <c r="K6">
        <v>14</v>
      </c>
    </row>
    <row r="7" ht="18.35" spans="1:11">
      <c r="A7" s="16">
        <v>105</v>
      </c>
      <c r="B7" s="17">
        <v>27.2</v>
      </c>
      <c r="C7" s="17">
        <v>32.8</v>
      </c>
      <c r="D7" s="18">
        <v>0.144444444444444</v>
      </c>
      <c r="E7" s="25"/>
      <c r="F7" s="26">
        <v>0.134027777777778</v>
      </c>
      <c r="G7" s="17">
        <v>2.45</v>
      </c>
      <c r="H7" s="17">
        <v>1.97</v>
      </c>
      <c r="I7">
        <v>7</v>
      </c>
      <c r="J7">
        <f>40-28</f>
        <v>12</v>
      </c>
      <c r="K7">
        <v>12</v>
      </c>
    </row>
    <row r="8" ht="18.35" spans="1:11">
      <c r="A8" s="16">
        <v>100</v>
      </c>
      <c r="B8" s="17">
        <v>28</v>
      </c>
      <c r="C8" s="17">
        <v>33.6</v>
      </c>
      <c r="D8" s="18">
        <v>0.149305555555556</v>
      </c>
      <c r="E8" s="25"/>
      <c r="F8" s="26">
        <v>0.138888888888889</v>
      </c>
      <c r="G8" s="17">
        <v>2.35</v>
      </c>
      <c r="H8" s="17">
        <v>1.87</v>
      </c>
      <c r="I8">
        <v>7</v>
      </c>
      <c r="J8">
        <f>45-35</f>
        <v>10</v>
      </c>
      <c r="K8">
        <v>10</v>
      </c>
    </row>
    <row r="9" ht="18.35" spans="1:11">
      <c r="A9" s="16">
        <v>95</v>
      </c>
      <c r="B9" s="17">
        <v>28.6</v>
      </c>
      <c r="C9" s="17">
        <v>34.2</v>
      </c>
      <c r="D9" s="18">
        <v>0.152777777777778</v>
      </c>
      <c r="E9" s="25"/>
      <c r="F9" s="26">
        <v>0.142361111111111</v>
      </c>
      <c r="G9" s="17">
        <v>2.32</v>
      </c>
      <c r="H9" s="17">
        <v>1.84</v>
      </c>
      <c r="I9">
        <v>5</v>
      </c>
      <c r="J9">
        <v>10</v>
      </c>
      <c r="K9">
        <v>10</v>
      </c>
    </row>
    <row r="10" ht="18.35" spans="1:9">
      <c r="A10" s="16">
        <v>90</v>
      </c>
      <c r="B10" s="17">
        <v>29.2</v>
      </c>
      <c r="C10" s="17">
        <v>34.8</v>
      </c>
      <c r="D10" s="18">
        <v>0.15625</v>
      </c>
      <c r="E10" s="27"/>
      <c r="F10" s="26">
        <v>0.145833333333333</v>
      </c>
      <c r="G10" s="17">
        <v>2.29</v>
      </c>
      <c r="H10" s="17">
        <v>1.81</v>
      </c>
      <c r="I10">
        <v>5</v>
      </c>
    </row>
    <row r="11" ht="18.35" spans="1:9">
      <c r="A11" s="16">
        <v>85</v>
      </c>
      <c r="B11" s="17">
        <v>29.8</v>
      </c>
      <c r="C11" s="17">
        <v>35.4</v>
      </c>
      <c r="D11" s="18">
        <v>0.159722222222222</v>
      </c>
      <c r="E11" s="27"/>
      <c r="F11" s="26">
        <v>0.149305555555556</v>
      </c>
      <c r="G11" s="17">
        <v>2.26</v>
      </c>
      <c r="H11" s="17">
        <v>1.78</v>
      </c>
      <c r="I11">
        <v>5</v>
      </c>
    </row>
    <row r="12" ht="18.35" spans="1:8">
      <c r="A12" s="16">
        <v>80</v>
      </c>
      <c r="B12" s="17">
        <v>30.4</v>
      </c>
      <c r="C12" s="17">
        <v>36</v>
      </c>
      <c r="D12" s="18">
        <v>0.163194444444444</v>
      </c>
      <c r="E12" s="27"/>
      <c r="F12" s="26">
        <v>0.152777777777778</v>
      </c>
      <c r="G12" s="17">
        <v>2.23</v>
      </c>
      <c r="H12" s="17">
        <v>1.75</v>
      </c>
    </row>
    <row r="13" ht="18.35" spans="1:8">
      <c r="A13" s="16">
        <v>75</v>
      </c>
      <c r="B13" s="17">
        <v>31</v>
      </c>
      <c r="C13" s="17">
        <v>36.6</v>
      </c>
      <c r="D13" s="18">
        <v>0.166666666666667</v>
      </c>
      <c r="E13" s="27"/>
      <c r="F13" s="26">
        <v>0.15625</v>
      </c>
      <c r="G13" s="17">
        <v>2.2</v>
      </c>
      <c r="H13" s="17">
        <v>1.72</v>
      </c>
    </row>
    <row r="14" ht="18.35" spans="1:8">
      <c r="A14" s="16">
        <v>70</v>
      </c>
      <c r="B14" s="17">
        <v>31.6</v>
      </c>
      <c r="C14" s="17">
        <v>37.2</v>
      </c>
      <c r="D14" s="18">
        <v>0.170138888888889</v>
      </c>
      <c r="E14" s="27"/>
      <c r="F14" s="26">
        <v>0.159722222222222</v>
      </c>
      <c r="G14" s="17">
        <v>2.17</v>
      </c>
      <c r="H14" s="17">
        <v>1.69</v>
      </c>
    </row>
    <row r="15" ht="18.35" spans="1:8">
      <c r="A15" s="16">
        <v>65</v>
      </c>
      <c r="B15" s="17">
        <v>32.2</v>
      </c>
      <c r="C15" s="17">
        <v>37.8</v>
      </c>
      <c r="D15" s="18">
        <v>0.173611111111111</v>
      </c>
      <c r="E15" s="27"/>
      <c r="F15" s="26">
        <v>0.163194444444444</v>
      </c>
      <c r="G15" s="17">
        <v>2.14</v>
      </c>
      <c r="H15" s="17">
        <v>1.66</v>
      </c>
    </row>
    <row r="16" ht="18.35" spans="1:8">
      <c r="A16" s="16">
        <v>60</v>
      </c>
      <c r="B16" s="17">
        <v>32.8</v>
      </c>
      <c r="C16" s="17">
        <v>38.4</v>
      </c>
      <c r="D16" s="18">
        <v>0.177083333333333</v>
      </c>
      <c r="E16" s="27"/>
      <c r="F16" s="26">
        <v>0.166666666666667</v>
      </c>
      <c r="G16" s="17">
        <v>2.11</v>
      </c>
      <c r="H16" s="17">
        <v>1.63</v>
      </c>
    </row>
    <row r="17" ht="18.35" spans="1:8">
      <c r="A17" s="16">
        <v>55</v>
      </c>
      <c r="B17" s="17">
        <v>33.4</v>
      </c>
      <c r="C17" s="17">
        <v>39</v>
      </c>
      <c r="D17" s="18">
        <v>0.180555555555556</v>
      </c>
      <c r="E17" s="27"/>
      <c r="F17" s="26">
        <v>0.170138888888889</v>
      </c>
      <c r="G17" s="17">
        <v>2.08</v>
      </c>
      <c r="H17" s="17">
        <v>1.6</v>
      </c>
    </row>
    <row r="18" ht="18.35" spans="1:8">
      <c r="A18" s="16">
        <v>50</v>
      </c>
      <c r="B18" s="17">
        <v>34</v>
      </c>
      <c r="C18" s="17">
        <v>39.6</v>
      </c>
      <c r="D18" s="18">
        <v>0.184027777777778</v>
      </c>
      <c r="E18" s="27"/>
      <c r="F18" s="26">
        <v>0.173611111111111</v>
      </c>
      <c r="G18" s="17">
        <v>2.05</v>
      </c>
      <c r="H18" s="17">
        <v>1.57</v>
      </c>
    </row>
    <row r="19" ht="18.35" spans="1:8">
      <c r="A19" s="16">
        <v>45</v>
      </c>
      <c r="B19" s="17">
        <v>34.6</v>
      </c>
      <c r="C19" s="17">
        <v>40.2</v>
      </c>
      <c r="D19" s="18">
        <v>0.1875</v>
      </c>
      <c r="E19" s="27"/>
      <c r="F19" s="26">
        <v>0.177083333333333</v>
      </c>
      <c r="G19" s="17">
        <v>2.02</v>
      </c>
      <c r="H19" s="17">
        <v>1.54</v>
      </c>
    </row>
    <row r="20" ht="18.35" spans="1:8">
      <c r="A20" s="16">
        <v>40</v>
      </c>
      <c r="B20" s="17">
        <v>35.2</v>
      </c>
      <c r="C20" s="17">
        <v>40.8</v>
      </c>
      <c r="D20" s="18">
        <v>0.190972222222222</v>
      </c>
      <c r="E20" s="27"/>
      <c r="F20" s="26">
        <v>0.180555555555556</v>
      </c>
      <c r="G20" s="17">
        <v>1.99</v>
      </c>
      <c r="H20" s="17">
        <v>1.51</v>
      </c>
    </row>
    <row r="21" ht="18.35" spans="1:8">
      <c r="A21" s="16">
        <v>35</v>
      </c>
      <c r="B21" s="17">
        <v>35.8</v>
      </c>
      <c r="C21" s="17">
        <v>41.4</v>
      </c>
      <c r="D21" s="18">
        <v>0.194444444444444</v>
      </c>
      <c r="E21" s="27"/>
      <c r="F21" s="26">
        <v>0.184027777777778</v>
      </c>
      <c r="G21" s="17">
        <v>1.96</v>
      </c>
      <c r="H21" s="17">
        <v>1.48</v>
      </c>
    </row>
    <row r="22" ht="18.35" spans="1:8">
      <c r="A22" s="16">
        <v>30</v>
      </c>
      <c r="B22" s="17">
        <v>36.4</v>
      </c>
      <c r="C22" s="17">
        <v>42</v>
      </c>
      <c r="D22" s="18">
        <v>0.197916666666667</v>
      </c>
      <c r="E22" s="27"/>
      <c r="F22" s="26">
        <v>0.1875</v>
      </c>
      <c r="G22" s="17">
        <v>1.93</v>
      </c>
      <c r="H22" s="17">
        <v>1.45</v>
      </c>
    </row>
    <row r="23" ht="18.35" spans="1:8">
      <c r="A23" s="16">
        <v>25</v>
      </c>
      <c r="B23" s="17">
        <v>37</v>
      </c>
      <c r="C23" s="17">
        <v>42.6</v>
      </c>
      <c r="D23" s="18">
        <v>0.201388888888889</v>
      </c>
      <c r="E23" s="27"/>
      <c r="F23" s="26">
        <v>0.190972222222222</v>
      </c>
      <c r="G23" s="17">
        <v>1.9</v>
      </c>
      <c r="H23" s="17">
        <v>1.42</v>
      </c>
    </row>
    <row r="24" ht="18.35" spans="1:8">
      <c r="A24" s="16">
        <v>20</v>
      </c>
      <c r="B24" s="17">
        <v>37.6</v>
      </c>
      <c r="C24" s="17">
        <v>43.2</v>
      </c>
      <c r="D24" s="18">
        <v>0.204861111111111</v>
      </c>
      <c r="E24" s="27"/>
      <c r="F24" s="26">
        <v>0.194444444444444</v>
      </c>
      <c r="G24" s="17">
        <v>1.87</v>
      </c>
      <c r="H24" s="17">
        <v>1.39</v>
      </c>
    </row>
    <row r="25" ht="18.35" spans="1:8">
      <c r="A25" s="16">
        <v>15</v>
      </c>
      <c r="B25" s="17">
        <v>38.2</v>
      </c>
      <c r="C25" s="17">
        <v>43.8</v>
      </c>
      <c r="D25" s="18">
        <v>0.208333333333333</v>
      </c>
      <c r="E25" s="27"/>
      <c r="F25" s="26">
        <v>0.197916666666667</v>
      </c>
      <c r="G25" s="17">
        <v>1.84</v>
      </c>
      <c r="H25" s="17">
        <v>1.36</v>
      </c>
    </row>
    <row r="26" ht="18.35" spans="1:8">
      <c r="A26" s="16">
        <v>10</v>
      </c>
      <c r="B26" s="17">
        <v>38.8</v>
      </c>
      <c r="C26" s="17">
        <v>44.4</v>
      </c>
      <c r="D26" s="18">
        <v>0.211805555555556</v>
      </c>
      <c r="E26" s="27"/>
      <c r="F26" s="26">
        <v>0.201388888888889</v>
      </c>
      <c r="G26" s="17">
        <v>1.81</v>
      </c>
      <c r="H26" s="17">
        <v>1.33</v>
      </c>
    </row>
    <row r="27" ht="18.35" spans="1:8">
      <c r="A27" s="16">
        <v>5</v>
      </c>
      <c r="B27" s="17">
        <v>39.4</v>
      </c>
      <c r="C27" s="17">
        <v>45</v>
      </c>
      <c r="D27" s="18">
        <v>0.215277777777778</v>
      </c>
      <c r="E27" s="27"/>
      <c r="F27" s="26">
        <v>0.204861111111111</v>
      </c>
      <c r="G27" s="17">
        <v>1.78</v>
      </c>
      <c r="H27" s="17">
        <v>1.3</v>
      </c>
    </row>
    <row r="28" ht="18.35" spans="1:8">
      <c r="A28" s="16">
        <v>0</v>
      </c>
      <c r="B28" s="17">
        <v>40</v>
      </c>
      <c r="C28" s="17">
        <v>45.6</v>
      </c>
      <c r="D28" s="18">
        <v>0.21875</v>
      </c>
      <c r="E28" s="27"/>
      <c r="F28" s="26">
        <v>0.208333333333333</v>
      </c>
      <c r="G28" s="17">
        <v>1.75</v>
      </c>
      <c r="H28" s="17">
        <v>1.27</v>
      </c>
    </row>
    <row r="30" ht="17.55" spans="1:1">
      <c r="A30" s="19" t="s">
        <v>93</v>
      </c>
    </row>
    <row r="31" ht="27.5" customHeight="1" spans="1:11">
      <c r="A31" s="20" t="s">
        <v>83</v>
      </c>
      <c r="B31" s="14" t="s">
        <v>94</v>
      </c>
      <c r="C31" s="14"/>
      <c r="D31" s="14" t="s">
        <v>70</v>
      </c>
      <c r="E31" s="14" t="s">
        <v>95</v>
      </c>
      <c r="F31" s="14" t="s">
        <v>96</v>
      </c>
      <c r="G31" s="14"/>
      <c r="H31" s="14" t="s">
        <v>97</v>
      </c>
      <c r="I31" s="14"/>
      <c r="J31" s="14" t="s">
        <v>98</v>
      </c>
      <c r="K31" s="14"/>
    </row>
    <row r="32" ht="27.5" customHeight="1" spans="1:11">
      <c r="A32" s="20"/>
      <c r="B32" s="15" t="s">
        <v>91</v>
      </c>
      <c r="C32" s="15" t="s">
        <v>92</v>
      </c>
      <c r="D32" s="15" t="s">
        <v>99</v>
      </c>
      <c r="E32" s="15" t="s">
        <v>100</v>
      </c>
      <c r="F32" s="15" t="s">
        <v>101</v>
      </c>
      <c r="G32" s="15" t="s">
        <v>100</v>
      </c>
      <c r="H32" s="15" t="s">
        <v>89</v>
      </c>
      <c r="I32" s="15" t="s">
        <v>90</v>
      </c>
      <c r="J32" s="15" t="s">
        <v>19</v>
      </c>
      <c r="K32" s="15" t="s">
        <v>13</v>
      </c>
    </row>
    <row r="33" ht="18.35" spans="1:11">
      <c r="A33" s="16">
        <v>120</v>
      </c>
      <c r="B33" s="17">
        <v>12.6</v>
      </c>
      <c r="C33" s="17">
        <v>9.6</v>
      </c>
      <c r="D33" s="17">
        <v>19</v>
      </c>
      <c r="E33" s="17">
        <v>60</v>
      </c>
      <c r="F33" s="17">
        <v>224</v>
      </c>
      <c r="G33" s="17">
        <v>224</v>
      </c>
      <c r="H33" s="17">
        <v>14</v>
      </c>
      <c r="I33" s="17">
        <v>18</v>
      </c>
      <c r="J33" s="28">
        <v>0.0611111111111111</v>
      </c>
      <c r="K33" s="28">
        <v>0.0659722222222222</v>
      </c>
    </row>
    <row r="34" ht="18.35" spans="1:11">
      <c r="A34" s="16">
        <v>115</v>
      </c>
      <c r="B34" s="17">
        <v>11.8</v>
      </c>
      <c r="C34" s="17">
        <v>8.8</v>
      </c>
      <c r="D34" s="17">
        <v>17</v>
      </c>
      <c r="E34" s="17">
        <v>55</v>
      </c>
      <c r="F34" s="17">
        <v>209</v>
      </c>
      <c r="G34" s="17">
        <v>209</v>
      </c>
      <c r="H34" s="17">
        <v>16.5</v>
      </c>
      <c r="I34" s="17">
        <v>20.5</v>
      </c>
      <c r="J34" s="28">
        <v>0.0645833333333333</v>
      </c>
      <c r="K34" s="28">
        <v>0.0694444444444444</v>
      </c>
    </row>
    <row r="35" ht="18.35" spans="1:11">
      <c r="A35" s="16">
        <v>110</v>
      </c>
      <c r="B35" s="17">
        <v>11</v>
      </c>
      <c r="C35" s="17">
        <v>8</v>
      </c>
      <c r="D35" s="17">
        <v>15</v>
      </c>
      <c r="E35" s="17">
        <v>50</v>
      </c>
      <c r="F35" s="17">
        <v>194</v>
      </c>
      <c r="G35" s="17">
        <v>194</v>
      </c>
      <c r="H35" s="17">
        <v>19</v>
      </c>
      <c r="I35" s="17">
        <v>23</v>
      </c>
      <c r="J35" s="29">
        <v>0.0680555555555555</v>
      </c>
      <c r="K35" s="28">
        <v>0.0729166666666667</v>
      </c>
    </row>
    <row r="36" ht="18.35" spans="1:11">
      <c r="A36" s="16">
        <v>105</v>
      </c>
      <c r="B36" s="17">
        <v>10.2</v>
      </c>
      <c r="C36" s="17">
        <v>7.2</v>
      </c>
      <c r="D36" s="17">
        <v>13</v>
      </c>
      <c r="E36" s="17">
        <v>45</v>
      </c>
      <c r="F36" s="17">
        <v>179</v>
      </c>
      <c r="G36" s="17">
        <v>179</v>
      </c>
      <c r="H36" s="17">
        <v>21.5</v>
      </c>
      <c r="I36" s="17">
        <v>25.5</v>
      </c>
      <c r="J36" s="29">
        <v>0.075</v>
      </c>
      <c r="K36" s="28">
        <v>0.0798611111111111</v>
      </c>
    </row>
    <row r="37" ht="18.35" spans="1:11">
      <c r="A37" s="16">
        <v>100</v>
      </c>
      <c r="B37" s="17">
        <v>9.4</v>
      </c>
      <c r="C37" s="17">
        <v>6.4</v>
      </c>
      <c r="D37" s="17">
        <v>11</v>
      </c>
      <c r="E37" s="17">
        <v>40</v>
      </c>
      <c r="F37" s="17">
        <v>164</v>
      </c>
      <c r="G37" s="17">
        <v>164</v>
      </c>
      <c r="H37" s="17">
        <v>24</v>
      </c>
      <c r="I37" s="17">
        <v>28</v>
      </c>
      <c r="J37" s="29">
        <v>0.0833333333333333</v>
      </c>
      <c r="K37" s="28">
        <v>0.0881944444444444</v>
      </c>
    </row>
    <row r="38" ht="18.35" spans="1:11">
      <c r="A38" s="16">
        <v>95</v>
      </c>
      <c r="B38" s="17">
        <v>9.2</v>
      </c>
      <c r="C38" s="17">
        <v>6.25</v>
      </c>
      <c r="D38" s="17">
        <v>10</v>
      </c>
      <c r="E38" s="17">
        <v>38</v>
      </c>
      <c r="F38" s="17">
        <v>156</v>
      </c>
      <c r="G38" s="17">
        <v>156</v>
      </c>
      <c r="H38" s="17">
        <v>26</v>
      </c>
      <c r="I38" s="17">
        <v>30</v>
      </c>
      <c r="J38" s="29">
        <v>0.0916666666666667</v>
      </c>
      <c r="K38" s="28">
        <v>0.0965277777777778</v>
      </c>
    </row>
    <row r="39" ht="18.35" spans="1:11">
      <c r="A39" s="16">
        <v>90</v>
      </c>
      <c r="B39" s="17">
        <v>9</v>
      </c>
      <c r="C39" s="17">
        <v>6.1</v>
      </c>
      <c r="D39" s="17">
        <v>9</v>
      </c>
      <c r="E39" s="17">
        <v>36</v>
      </c>
      <c r="F39" s="17">
        <v>148</v>
      </c>
      <c r="G39" s="17">
        <v>148</v>
      </c>
      <c r="H39" s="17">
        <v>28</v>
      </c>
      <c r="I39" s="17">
        <v>32</v>
      </c>
      <c r="J39" s="29">
        <v>0.1</v>
      </c>
      <c r="K39" s="28">
        <v>0.104861111111111</v>
      </c>
    </row>
    <row r="40" ht="18.35" spans="1:11">
      <c r="A40" s="16">
        <v>85</v>
      </c>
      <c r="B40" s="17">
        <v>8.8</v>
      </c>
      <c r="C40" s="17">
        <v>5.95</v>
      </c>
      <c r="D40" s="17">
        <v>8</v>
      </c>
      <c r="E40" s="17">
        <v>34</v>
      </c>
      <c r="F40" s="17">
        <v>140</v>
      </c>
      <c r="G40" s="17">
        <v>140</v>
      </c>
      <c r="H40" s="17">
        <v>30</v>
      </c>
      <c r="I40" s="17">
        <v>34</v>
      </c>
      <c r="J40" s="29">
        <v>0.108333333333333</v>
      </c>
      <c r="K40" s="28">
        <v>0.113194444444444</v>
      </c>
    </row>
    <row r="41" ht="18.35" spans="1:11">
      <c r="A41" s="16">
        <v>80</v>
      </c>
      <c r="B41" s="17">
        <v>8.6</v>
      </c>
      <c r="C41" s="17">
        <v>5.8</v>
      </c>
      <c r="D41" s="17">
        <v>7</v>
      </c>
      <c r="E41" s="17">
        <v>32</v>
      </c>
      <c r="F41" s="17">
        <v>132</v>
      </c>
      <c r="G41" s="17">
        <v>132</v>
      </c>
      <c r="H41" s="17">
        <v>32</v>
      </c>
      <c r="I41" s="17">
        <v>36</v>
      </c>
      <c r="J41" s="29">
        <v>0.116666666666667</v>
      </c>
      <c r="K41" s="28">
        <v>0.121527777777778</v>
      </c>
    </row>
    <row r="42" ht="18.35" spans="1:11">
      <c r="A42" s="16">
        <v>75</v>
      </c>
      <c r="B42" s="17">
        <v>8.4</v>
      </c>
      <c r="C42" s="17">
        <v>5.65</v>
      </c>
      <c r="D42" s="17"/>
      <c r="E42" s="17">
        <v>30</v>
      </c>
      <c r="F42" s="17">
        <v>124</v>
      </c>
      <c r="G42" s="17">
        <v>124</v>
      </c>
      <c r="H42" s="17">
        <v>34</v>
      </c>
      <c r="I42" s="17">
        <v>38</v>
      </c>
      <c r="J42" s="29">
        <v>0.125</v>
      </c>
      <c r="K42" s="28">
        <v>0.129861111111111</v>
      </c>
    </row>
    <row r="43" ht="18.35" spans="1:11">
      <c r="A43" s="16">
        <v>70</v>
      </c>
      <c r="B43" s="17">
        <v>8.2</v>
      </c>
      <c r="C43" s="17">
        <v>5.5</v>
      </c>
      <c r="D43" s="17">
        <v>6</v>
      </c>
      <c r="E43" s="17">
        <v>28</v>
      </c>
      <c r="F43" s="17">
        <v>116</v>
      </c>
      <c r="G43" s="17">
        <v>116</v>
      </c>
      <c r="H43" s="17">
        <v>36</v>
      </c>
      <c r="I43" s="17">
        <v>40</v>
      </c>
      <c r="J43" s="29">
        <v>0.130555555555556</v>
      </c>
      <c r="K43" s="28">
        <v>0.135416666666667</v>
      </c>
    </row>
    <row r="44" ht="18.35" spans="1:11">
      <c r="A44" s="16">
        <v>65</v>
      </c>
      <c r="B44" s="17">
        <v>8</v>
      </c>
      <c r="C44" s="17">
        <v>5.35</v>
      </c>
      <c r="D44" s="17"/>
      <c r="E44" s="17">
        <v>26</v>
      </c>
      <c r="F44" s="17">
        <v>108</v>
      </c>
      <c r="G44" s="17">
        <v>108</v>
      </c>
      <c r="H44" s="17">
        <v>38</v>
      </c>
      <c r="I44" s="17">
        <v>42</v>
      </c>
      <c r="J44" s="29">
        <v>0.136111111111111</v>
      </c>
      <c r="K44" s="28">
        <v>0.140972222222222</v>
      </c>
    </row>
    <row r="45" ht="18.35" spans="1:11">
      <c r="A45" s="16">
        <v>60</v>
      </c>
      <c r="B45" s="17">
        <v>7.8</v>
      </c>
      <c r="C45" s="17">
        <v>5.2</v>
      </c>
      <c r="D45" s="17">
        <v>5</v>
      </c>
      <c r="E45" s="17">
        <v>24</v>
      </c>
      <c r="F45" s="17">
        <v>100</v>
      </c>
      <c r="G45" s="17">
        <v>100</v>
      </c>
      <c r="H45" s="17">
        <v>40</v>
      </c>
      <c r="I45" s="17">
        <v>44</v>
      </c>
      <c r="J45" s="29">
        <v>0.141666666666667</v>
      </c>
      <c r="K45" s="28">
        <v>0.146527777777778</v>
      </c>
    </row>
    <row r="46" ht="18.35" spans="1:11">
      <c r="A46" s="16">
        <v>55</v>
      </c>
      <c r="B46" s="17">
        <v>7.6</v>
      </c>
      <c r="C46" s="17">
        <v>5.05</v>
      </c>
      <c r="D46" s="17"/>
      <c r="E46" s="17">
        <v>22</v>
      </c>
      <c r="F46" s="17">
        <v>92</v>
      </c>
      <c r="G46" s="17">
        <v>92</v>
      </c>
      <c r="H46" s="17">
        <v>42</v>
      </c>
      <c r="I46" s="17">
        <v>46</v>
      </c>
      <c r="J46" s="29">
        <v>0.145833333333333</v>
      </c>
      <c r="K46" s="28">
        <v>0.150694444444444</v>
      </c>
    </row>
    <row r="47" ht="18.35" spans="1:11">
      <c r="A47" s="16">
        <v>50</v>
      </c>
      <c r="B47" s="17">
        <v>7.4</v>
      </c>
      <c r="C47" s="17">
        <v>4.9</v>
      </c>
      <c r="D47" s="17">
        <v>4</v>
      </c>
      <c r="E47" s="17">
        <v>20</v>
      </c>
      <c r="F47" s="17">
        <v>84</v>
      </c>
      <c r="G47" s="17">
        <v>84</v>
      </c>
      <c r="H47" s="17">
        <v>44</v>
      </c>
      <c r="I47" s="17">
        <v>48</v>
      </c>
      <c r="J47" s="29">
        <v>0.15</v>
      </c>
      <c r="K47" s="28">
        <v>0.154861111111111</v>
      </c>
    </row>
    <row r="48" ht="18.75" spans="1:11">
      <c r="A48" s="16">
        <v>45</v>
      </c>
      <c r="B48" s="17">
        <v>7.2</v>
      </c>
      <c r="C48" s="17">
        <v>4.75</v>
      </c>
      <c r="D48" s="17" t="s">
        <v>102</v>
      </c>
      <c r="E48" s="17">
        <v>18</v>
      </c>
      <c r="F48" s="17">
        <v>76</v>
      </c>
      <c r="G48" s="17">
        <v>76</v>
      </c>
      <c r="H48" s="17">
        <v>46</v>
      </c>
      <c r="I48" s="17">
        <v>50</v>
      </c>
      <c r="J48" s="29">
        <v>0.154166666666667</v>
      </c>
      <c r="K48" s="28">
        <v>0.159027777777778</v>
      </c>
    </row>
    <row r="49" ht="18.35" spans="1:11">
      <c r="A49" s="16">
        <v>40</v>
      </c>
      <c r="B49" s="17">
        <v>7</v>
      </c>
      <c r="C49" s="17">
        <v>4.6</v>
      </c>
      <c r="D49" s="17">
        <v>3</v>
      </c>
      <c r="E49" s="17">
        <v>16</v>
      </c>
      <c r="F49" s="17">
        <v>68</v>
      </c>
      <c r="G49" s="17">
        <v>68</v>
      </c>
      <c r="H49" s="17">
        <v>48</v>
      </c>
      <c r="I49" s="17">
        <v>52</v>
      </c>
      <c r="J49" s="29">
        <v>0.158333333333333</v>
      </c>
      <c r="K49" s="28">
        <v>0.163194444444444</v>
      </c>
    </row>
    <row r="50" ht="18.75" spans="1:11">
      <c r="A50" s="16">
        <v>35</v>
      </c>
      <c r="B50" s="17">
        <v>6.8</v>
      </c>
      <c r="C50" s="17">
        <v>4.45</v>
      </c>
      <c r="D50" s="17" t="s">
        <v>102</v>
      </c>
      <c r="E50" s="17">
        <v>14</v>
      </c>
      <c r="F50" s="17">
        <v>60</v>
      </c>
      <c r="G50" s="17">
        <v>60</v>
      </c>
      <c r="H50" s="17">
        <v>50</v>
      </c>
      <c r="I50" s="17">
        <v>54</v>
      </c>
      <c r="J50" s="28">
        <v>0.1625</v>
      </c>
      <c r="K50" s="28">
        <v>0.167361111111111</v>
      </c>
    </row>
    <row r="51" ht="18.35" spans="1:11">
      <c r="A51" s="16">
        <v>30</v>
      </c>
      <c r="B51" s="17">
        <v>6.6</v>
      </c>
      <c r="C51" s="17">
        <v>4.3</v>
      </c>
      <c r="D51" s="17">
        <v>2</v>
      </c>
      <c r="E51" s="17">
        <v>12</v>
      </c>
      <c r="F51" s="17">
        <v>52</v>
      </c>
      <c r="G51" s="17">
        <v>52</v>
      </c>
      <c r="H51" s="17">
        <v>52</v>
      </c>
      <c r="I51" s="17">
        <v>56</v>
      </c>
      <c r="J51" s="28">
        <v>0.166666666666667</v>
      </c>
      <c r="K51" s="28">
        <v>0.171527777777778</v>
      </c>
    </row>
    <row r="52" ht="18.75" spans="1:11">
      <c r="A52" s="16">
        <v>25</v>
      </c>
      <c r="B52" s="17">
        <v>6.4</v>
      </c>
      <c r="C52" s="17">
        <v>4.15</v>
      </c>
      <c r="D52" s="17" t="s">
        <v>102</v>
      </c>
      <c r="E52" s="17">
        <v>10</v>
      </c>
      <c r="F52" s="17">
        <v>44</v>
      </c>
      <c r="G52" s="17">
        <v>44</v>
      </c>
      <c r="H52" s="17">
        <v>54</v>
      </c>
      <c r="I52" s="17">
        <v>58</v>
      </c>
      <c r="J52" s="28">
        <v>0.170138888888889</v>
      </c>
      <c r="K52" s="28">
        <v>0.175</v>
      </c>
    </row>
    <row r="53" ht="18.35" spans="1:11">
      <c r="A53" s="16">
        <v>20</v>
      </c>
      <c r="B53" s="17">
        <v>6.2</v>
      </c>
      <c r="C53" s="17">
        <v>4</v>
      </c>
      <c r="D53" s="17">
        <v>1</v>
      </c>
      <c r="E53" s="17">
        <v>8</v>
      </c>
      <c r="F53" s="17">
        <v>36</v>
      </c>
      <c r="G53" s="17">
        <v>36</v>
      </c>
      <c r="H53" s="17">
        <v>56</v>
      </c>
      <c r="I53" s="17">
        <v>60</v>
      </c>
      <c r="J53" s="28">
        <v>0.173611111111111</v>
      </c>
      <c r="K53" s="28">
        <v>0.178472222222222</v>
      </c>
    </row>
    <row r="54" ht="18.75" spans="1:11">
      <c r="A54" s="16">
        <v>15</v>
      </c>
      <c r="B54" s="17">
        <v>6</v>
      </c>
      <c r="C54" s="17">
        <v>3.85</v>
      </c>
      <c r="D54" s="17" t="s">
        <v>102</v>
      </c>
      <c r="E54" s="17">
        <v>6</v>
      </c>
      <c r="F54" s="17">
        <v>28</v>
      </c>
      <c r="G54" s="17">
        <v>28</v>
      </c>
      <c r="H54" s="17">
        <v>58</v>
      </c>
      <c r="I54" s="18">
        <v>0.0430555555555556</v>
      </c>
      <c r="J54" s="28">
        <v>0.177083333333333</v>
      </c>
      <c r="K54" s="28">
        <v>0.181944444444444</v>
      </c>
    </row>
    <row r="55" ht="18.35" spans="1:11">
      <c r="A55" s="16">
        <v>10</v>
      </c>
      <c r="B55" s="17">
        <v>5.8</v>
      </c>
      <c r="C55" s="17">
        <v>3.7</v>
      </c>
      <c r="D55" s="17"/>
      <c r="E55" s="17">
        <v>4</v>
      </c>
      <c r="F55" s="17">
        <v>20</v>
      </c>
      <c r="G55" s="17">
        <v>20</v>
      </c>
      <c r="H55" s="17">
        <v>60</v>
      </c>
      <c r="I55" s="18">
        <v>0.0444444444444444</v>
      </c>
      <c r="J55" s="28">
        <v>0.180555555555556</v>
      </c>
      <c r="K55" s="28">
        <v>0.185416666666667</v>
      </c>
    </row>
    <row r="56" ht="18.35" spans="1:11">
      <c r="A56" s="16">
        <v>5</v>
      </c>
      <c r="B56" s="17">
        <v>5.6</v>
      </c>
      <c r="C56" s="17">
        <v>3.55</v>
      </c>
      <c r="D56" s="17"/>
      <c r="E56" s="17">
        <v>2</v>
      </c>
      <c r="F56" s="17">
        <v>12</v>
      </c>
      <c r="G56" s="17">
        <v>12</v>
      </c>
      <c r="H56" s="17">
        <v>62</v>
      </c>
      <c r="I56" s="18">
        <v>0.0458333333333333</v>
      </c>
      <c r="J56" s="28">
        <v>0.184027777777778</v>
      </c>
      <c r="K56" s="28">
        <v>0.188888888888889</v>
      </c>
    </row>
    <row r="57" ht="18.35" spans="1:11">
      <c r="A57" s="16">
        <v>0</v>
      </c>
      <c r="B57" s="17">
        <v>5.4</v>
      </c>
      <c r="C57" s="17">
        <v>3.4</v>
      </c>
      <c r="D57" s="17"/>
      <c r="E57" s="17">
        <v>0</v>
      </c>
      <c r="F57" s="17">
        <v>4</v>
      </c>
      <c r="G57" s="17">
        <v>4</v>
      </c>
      <c r="H57" s="17">
        <v>64</v>
      </c>
      <c r="I57" s="18">
        <v>0.0472222222222222</v>
      </c>
      <c r="J57" s="28">
        <v>0.1875</v>
      </c>
      <c r="K57" s="28">
        <v>0.192361111111111</v>
      </c>
    </row>
    <row r="58" spans="1:1">
      <c r="A58" s="21" t="s">
        <v>93</v>
      </c>
    </row>
    <row r="59" ht="123" spans="1:1">
      <c r="A59" s="22" t="s">
        <v>103</v>
      </c>
    </row>
    <row r="60" ht="191" spans="1:1">
      <c r="A60" s="22" t="s">
        <v>104</v>
      </c>
    </row>
    <row r="62" spans="1:1">
      <c r="A62" s="22" t="s">
        <v>105</v>
      </c>
    </row>
    <row r="63" spans="1:1">
      <c r="A63" s="22" t="s">
        <v>105</v>
      </c>
    </row>
  </sheetData>
  <mergeCells count="8">
    <mergeCell ref="B2:C2"/>
    <mergeCell ref="G2:H2"/>
    <mergeCell ref="B31:C31"/>
    <mergeCell ref="F31:G31"/>
    <mergeCell ref="H31:I31"/>
    <mergeCell ref="J31:K31"/>
    <mergeCell ref="A2:A3"/>
    <mergeCell ref="A31:A3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"/>
  <sheetViews>
    <sheetView zoomScale="118" zoomScaleNormal="118" workbookViewId="0">
      <selection activeCell="A24" sqref="A24"/>
    </sheetView>
  </sheetViews>
  <sheetFormatPr defaultColWidth="9" defaultRowHeight="16.8"/>
  <cols>
    <col min="1" max="1" width="62.8461538461538" customWidth="1"/>
  </cols>
  <sheetData>
    <row r="1" spans="1:9">
      <c r="A1" s="10" t="s">
        <v>106</v>
      </c>
      <c r="B1" s="10"/>
      <c r="C1" s="10"/>
      <c r="D1" s="10"/>
      <c r="E1" s="11"/>
      <c r="F1" s="11"/>
      <c r="G1" s="11"/>
      <c r="H1" s="11"/>
      <c r="I1" s="11"/>
    </row>
    <row r="2" spans="1:9">
      <c r="A2" s="10"/>
      <c r="B2" s="10"/>
      <c r="C2" s="10"/>
      <c r="D2" s="10"/>
      <c r="E2" s="11"/>
      <c r="F2" s="11"/>
      <c r="G2" s="11"/>
      <c r="H2" s="11"/>
      <c r="I2" s="11"/>
    </row>
    <row r="3" spans="1:9">
      <c r="A3" s="10"/>
      <c r="B3" s="10"/>
      <c r="C3" s="10"/>
      <c r="D3" s="10"/>
      <c r="E3" s="11"/>
      <c r="F3" s="11"/>
      <c r="G3" s="11"/>
      <c r="H3" s="11"/>
      <c r="I3" s="11"/>
    </row>
    <row r="4" spans="1:9">
      <c r="A4" s="10"/>
      <c r="B4" s="10"/>
      <c r="C4" s="10"/>
      <c r="D4" s="10"/>
      <c r="E4" s="11"/>
      <c r="F4" s="11"/>
      <c r="G4" s="11"/>
      <c r="H4" s="11"/>
      <c r="I4" s="11"/>
    </row>
    <row r="5" spans="1:9">
      <c r="A5" s="10"/>
      <c r="B5" s="10"/>
      <c r="C5" s="10"/>
      <c r="D5" s="10"/>
      <c r="E5" s="11"/>
      <c r="F5" s="11"/>
      <c r="G5" s="11"/>
      <c r="H5" s="11"/>
      <c r="I5" s="11"/>
    </row>
    <row r="6" spans="1:9">
      <c r="A6" s="10"/>
      <c r="B6" s="10"/>
      <c r="C6" s="10"/>
      <c r="D6" s="10"/>
      <c r="E6" s="11"/>
      <c r="F6" s="11"/>
      <c r="G6" s="11"/>
      <c r="H6" s="11"/>
      <c r="I6" s="11"/>
    </row>
    <row r="7" spans="1:9">
      <c r="A7" s="10"/>
      <c r="B7" s="10"/>
      <c r="C7" s="10"/>
      <c r="D7" s="10"/>
      <c r="E7" s="11"/>
      <c r="F7" s="11"/>
      <c r="G7" s="11"/>
      <c r="H7" s="11"/>
      <c r="I7" s="11"/>
    </row>
    <row r="8" spans="1:9">
      <c r="A8" s="10"/>
      <c r="B8" s="10"/>
      <c r="C8" s="10"/>
      <c r="D8" s="10"/>
      <c r="E8" s="11"/>
      <c r="F8" s="11"/>
      <c r="G8" s="11"/>
      <c r="H8" s="11"/>
      <c r="I8" s="11"/>
    </row>
    <row r="9" spans="1:9">
      <c r="A9" s="10"/>
      <c r="B9" s="10"/>
      <c r="C9" s="10"/>
      <c r="D9" s="10"/>
      <c r="E9" s="11"/>
      <c r="F9" s="11"/>
      <c r="G9" s="11"/>
      <c r="H9" s="11"/>
      <c r="I9" s="11"/>
    </row>
    <row r="10" spans="1:9">
      <c r="A10" s="10"/>
      <c r="B10" s="10"/>
      <c r="C10" s="10"/>
      <c r="D10" s="10"/>
      <c r="E10" s="11"/>
      <c r="F10" s="11"/>
      <c r="G10" s="11"/>
      <c r="H10" s="11"/>
      <c r="I10" s="11"/>
    </row>
    <row r="11" spans="1:9">
      <c r="A11" s="10"/>
      <c r="B11" s="10"/>
      <c r="C11" s="10"/>
      <c r="D11" s="10"/>
      <c r="E11" s="11"/>
      <c r="F11" s="11"/>
      <c r="G11" s="11"/>
      <c r="H11" s="11"/>
      <c r="I11" s="11"/>
    </row>
    <row r="12" spans="1:9">
      <c r="A12" s="10"/>
      <c r="B12" s="10"/>
      <c r="C12" s="10"/>
      <c r="D12" s="10"/>
      <c r="E12" s="11"/>
      <c r="F12" s="11"/>
      <c r="G12" s="11"/>
      <c r="H12" s="11"/>
      <c r="I12" s="11"/>
    </row>
    <row r="13" spans="1:4">
      <c r="A13" s="10"/>
      <c r="B13" s="10"/>
      <c r="C13" s="10"/>
      <c r="D13" s="10"/>
    </row>
    <row r="14" spans="1:4">
      <c r="A14" s="10"/>
      <c r="B14" s="10"/>
      <c r="C14" s="10"/>
      <c r="D14" s="10"/>
    </row>
    <row r="15" spans="1:4">
      <c r="A15" s="10"/>
      <c r="B15" s="10"/>
      <c r="C15" s="10"/>
      <c r="D15" s="10"/>
    </row>
    <row r="16" spans="1:4">
      <c r="A16" s="10"/>
      <c r="B16" s="10"/>
      <c r="C16" s="10"/>
      <c r="D16" s="10"/>
    </row>
    <row r="17" spans="1:4">
      <c r="A17" s="10"/>
      <c r="B17" s="10"/>
      <c r="C17" s="10"/>
      <c r="D17" s="10"/>
    </row>
    <row r="18" spans="1:4">
      <c r="A18" s="10"/>
      <c r="B18" s="10"/>
      <c r="C18" s="10"/>
      <c r="D18" s="10"/>
    </row>
    <row r="19" spans="1:4">
      <c r="A19" s="10"/>
      <c r="B19" s="10"/>
      <c r="C19" s="10"/>
      <c r="D19" s="10"/>
    </row>
    <row r="20" spans="1:4">
      <c r="A20" s="10"/>
      <c r="B20" s="10"/>
      <c r="C20" s="10"/>
      <c r="D20" s="10"/>
    </row>
  </sheetData>
  <sheetProtection password="AB68" sheet="1" deleteColumns="0" deleteRows="0" objects="1"/>
  <mergeCells count="1">
    <mergeCell ref="A1:D20"/>
  </mergeCells>
  <pageMargins left="0.75" right="0.75" top="1" bottom="1" header="0.5" footer="0.5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AQ47"/>
  <sheetViews>
    <sheetView zoomScale="66" zoomScaleNormal="66" workbookViewId="0">
      <selection activeCell="E5" sqref="E5"/>
    </sheetView>
  </sheetViews>
  <sheetFormatPr defaultColWidth="9.23076923076923" defaultRowHeight="16.8"/>
  <cols>
    <col min="5" max="5" width="10.7692307692308"/>
  </cols>
  <sheetData>
    <row r="3" spans="4:33">
      <c r="D3" t="s">
        <v>69</v>
      </c>
      <c r="AG3" t="s">
        <v>107</v>
      </c>
    </row>
    <row r="4" ht="21.15" spans="3:41">
      <c r="C4" t="s">
        <v>19</v>
      </c>
      <c r="D4" t="s">
        <v>13</v>
      </c>
      <c r="U4" s="5">
        <v>100</v>
      </c>
      <c r="V4" s="3">
        <v>47.3</v>
      </c>
      <c r="W4" s="3">
        <v>49.3</v>
      </c>
      <c r="AD4">
        <v>25.5</v>
      </c>
      <c r="AG4" s="5">
        <v>100</v>
      </c>
      <c r="AH4" s="3">
        <v>27</v>
      </c>
      <c r="AI4" s="7">
        <v>29.5</v>
      </c>
      <c r="AM4" s="5">
        <v>100</v>
      </c>
      <c r="AN4" s="3">
        <v>30.5</v>
      </c>
      <c r="AO4" s="3">
        <v>32.5</v>
      </c>
    </row>
    <row r="5" ht="29.55" spans="2:43">
      <c r="B5" s="1">
        <v>100</v>
      </c>
      <c r="C5">
        <v>26.5</v>
      </c>
      <c r="D5" s="2">
        <v>28.5</v>
      </c>
      <c r="G5" s="1">
        <v>100</v>
      </c>
      <c r="H5" s="3">
        <v>30.5</v>
      </c>
      <c r="I5" s="3">
        <v>32.5</v>
      </c>
      <c r="U5" s="5">
        <v>95</v>
      </c>
      <c r="V5" s="3">
        <v>48.5</v>
      </c>
      <c r="W5" s="3">
        <v>50.5</v>
      </c>
      <c r="Z5">
        <v>25.5</v>
      </c>
      <c r="AA5">
        <f t="shared" ref="AA5:AA24" si="0">W4-W5</f>
        <v>-1.2</v>
      </c>
      <c r="AD5">
        <v>26.8</v>
      </c>
      <c r="AE5">
        <f>AD5-AD4</f>
        <v>1.3</v>
      </c>
      <c r="AG5" s="5">
        <v>95</v>
      </c>
      <c r="AH5" s="3">
        <v>28.3</v>
      </c>
      <c r="AI5" s="7">
        <v>30.8</v>
      </c>
      <c r="AJ5">
        <f>AH5-AH4</f>
        <v>1.3</v>
      </c>
      <c r="AK5">
        <f>AI5-AI4</f>
        <v>1.3</v>
      </c>
      <c r="AM5" s="5">
        <v>95</v>
      </c>
      <c r="AN5" s="3">
        <v>31</v>
      </c>
      <c r="AO5" s="3">
        <v>33.2</v>
      </c>
      <c r="AP5">
        <f>AN5-AN4</f>
        <v>0.5</v>
      </c>
      <c r="AQ5">
        <f>AO5-AO4</f>
        <v>0.700000000000003</v>
      </c>
    </row>
    <row r="6" ht="29.55" spans="2:43">
      <c r="B6" s="1">
        <v>95</v>
      </c>
      <c r="C6">
        <v>27</v>
      </c>
      <c r="D6" s="2">
        <v>29.2</v>
      </c>
      <c r="E6">
        <f>C6-C5</f>
        <v>0.5</v>
      </c>
      <c r="F6">
        <f>D6-D5</f>
        <v>0.699999999999999</v>
      </c>
      <c r="G6" s="1">
        <v>95</v>
      </c>
      <c r="H6" s="3">
        <v>31</v>
      </c>
      <c r="I6" s="3">
        <v>33.2</v>
      </c>
      <c r="J6">
        <f>H6-H5</f>
        <v>0.5</v>
      </c>
      <c r="K6">
        <f>I6-I5</f>
        <v>0.700000000000003</v>
      </c>
      <c r="U6" s="5">
        <v>90</v>
      </c>
      <c r="V6" s="3">
        <v>49.5</v>
      </c>
      <c r="W6" s="3">
        <v>51.5</v>
      </c>
      <c r="Z6">
        <v>26.8</v>
      </c>
      <c r="AA6">
        <f t="shared" si="0"/>
        <v>-1</v>
      </c>
      <c r="AD6">
        <v>28.1</v>
      </c>
      <c r="AE6">
        <f t="shared" ref="AE6:AE24" si="1">AD6-AD5</f>
        <v>1.3</v>
      </c>
      <c r="AG6" s="5">
        <v>90</v>
      </c>
      <c r="AH6" s="3">
        <v>29.6</v>
      </c>
      <c r="AI6" s="7">
        <v>32.1</v>
      </c>
      <c r="AJ6">
        <f t="shared" ref="AJ6:AJ24" si="2">AH6-AH5</f>
        <v>1.3</v>
      </c>
      <c r="AK6">
        <f t="shared" ref="AK6:AK24" si="3">AI6-AI5</f>
        <v>1.3</v>
      </c>
      <c r="AM6" s="5">
        <v>90</v>
      </c>
      <c r="AN6" s="3">
        <v>31.4</v>
      </c>
      <c r="AO6" s="3">
        <v>33.8</v>
      </c>
      <c r="AP6">
        <f t="shared" ref="AP6:AP35" si="4">AN6-AN5</f>
        <v>0.399999999999999</v>
      </c>
      <c r="AQ6">
        <f t="shared" ref="AQ6:AQ24" si="5">AO6-AO5</f>
        <v>0.599999999999994</v>
      </c>
    </row>
    <row r="7" ht="29.55" spans="2:43">
      <c r="B7" s="1">
        <v>90</v>
      </c>
      <c r="C7">
        <v>27.4</v>
      </c>
      <c r="D7" s="2">
        <v>29.8</v>
      </c>
      <c r="E7">
        <f t="shared" ref="E7:E26" si="6">C7-C6</f>
        <v>0.399999999999999</v>
      </c>
      <c r="F7" s="4">
        <f t="shared" ref="F7:F25" si="7">D7-D6</f>
        <v>0.600000000000001</v>
      </c>
      <c r="G7" s="1">
        <v>90</v>
      </c>
      <c r="H7" s="3">
        <v>31.4</v>
      </c>
      <c r="I7" s="3">
        <v>33.8</v>
      </c>
      <c r="J7">
        <f t="shared" ref="J7:J25" si="8">H7-H6</f>
        <v>0.399999999999999</v>
      </c>
      <c r="K7">
        <f t="shared" ref="K7:K25" si="9">I7-I6</f>
        <v>0.599999999999994</v>
      </c>
      <c r="U7" s="5">
        <v>85</v>
      </c>
      <c r="V7" s="3">
        <v>52.6</v>
      </c>
      <c r="W7" s="3">
        <v>52.6</v>
      </c>
      <c r="Z7">
        <v>28.1</v>
      </c>
      <c r="AA7">
        <f t="shared" si="0"/>
        <v>-1.1</v>
      </c>
      <c r="AD7">
        <v>29.4</v>
      </c>
      <c r="AE7">
        <f t="shared" si="1"/>
        <v>1.3</v>
      </c>
      <c r="AG7" s="5">
        <v>85</v>
      </c>
      <c r="AH7" s="3">
        <v>30.9</v>
      </c>
      <c r="AI7" s="7">
        <v>33.4</v>
      </c>
      <c r="AJ7">
        <f t="shared" si="2"/>
        <v>1.3</v>
      </c>
      <c r="AK7">
        <f t="shared" si="3"/>
        <v>1.3</v>
      </c>
      <c r="AM7" s="5">
        <v>85</v>
      </c>
      <c r="AN7" s="3">
        <v>31.8</v>
      </c>
      <c r="AO7" s="3">
        <v>34.5</v>
      </c>
      <c r="AP7">
        <f t="shared" si="4"/>
        <v>0.400000000000002</v>
      </c>
      <c r="AQ7">
        <f t="shared" si="5"/>
        <v>0.700000000000003</v>
      </c>
    </row>
    <row r="8" ht="29.55" spans="2:43">
      <c r="B8" s="1">
        <v>85</v>
      </c>
      <c r="C8">
        <v>27.8</v>
      </c>
      <c r="D8" s="2">
        <v>30.5</v>
      </c>
      <c r="E8">
        <f t="shared" si="6"/>
        <v>0.400000000000002</v>
      </c>
      <c r="F8" s="4">
        <f t="shared" si="7"/>
        <v>0.699999999999999</v>
      </c>
      <c r="G8" s="1">
        <v>85</v>
      </c>
      <c r="H8" s="3">
        <v>31.8</v>
      </c>
      <c r="I8" s="3">
        <v>34.5</v>
      </c>
      <c r="J8">
        <f t="shared" si="8"/>
        <v>0.400000000000002</v>
      </c>
      <c r="K8">
        <f t="shared" si="9"/>
        <v>0.700000000000003</v>
      </c>
      <c r="U8" s="5">
        <v>80</v>
      </c>
      <c r="V8" s="3">
        <v>51.3</v>
      </c>
      <c r="W8" s="3">
        <v>53.3</v>
      </c>
      <c r="Z8">
        <v>29.4</v>
      </c>
      <c r="AA8">
        <f t="shared" si="0"/>
        <v>-0.699999999999996</v>
      </c>
      <c r="AD8">
        <v>30.9</v>
      </c>
      <c r="AE8">
        <f t="shared" si="1"/>
        <v>1.5</v>
      </c>
      <c r="AG8" s="5">
        <v>80</v>
      </c>
      <c r="AH8" s="3">
        <v>32.2</v>
      </c>
      <c r="AI8" s="7">
        <v>34.9</v>
      </c>
      <c r="AJ8">
        <f t="shared" si="2"/>
        <v>1.3</v>
      </c>
      <c r="AK8">
        <f t="shared" si="3"/>
        <v>1.5</v>
      </c>
      <c r="AM8" s="5">
        <v>80</v>
      </c>
      <c r="AN8" s="3">
        <v>32.5</v>
      </c>
      <c r="AO8" s="3">
        <v>35.3</v>
      </c>
      <c r="AP8">
        <f t="shared" si="4"/>
        <v>0.699999999999999</v>
      </c>
      <c r="AQ8">
        <f t="shared" si="5"/>
        <v>0.799999999999997</v>
      </c>
    </row>
    <row r="9" ht="29.55" spans="2:43">
      <c r="B9" s="1">
        <v>80</v>
      </c>
      <c r="C9">
        <v>28.5</v>
      </c>
      <c r="D9" s="2">
        <v>31.3</v>
      </c>
      <c r="E9">
        <f t="shared" si="6"/>
        <v>0.699999999999999</v>
      </c>
      <c r="F9" s="4">
        <f t="shared" si="7"/>
        <v>0.800000000000001</v>
      </c>
      <c r="G9" s="1">
        <v>80</v>
      </c>
      <c r="H9" s="3">
        <v>32.5</v>
      </c>
      <c r="I9" s="3">
        <v>35.3</v>
      </c>
      <c r="J9">
        <f t="shared" si="8"/>
        <v>0.699999999999999</v>
      </c>
      <c r="K9">
        <f t="shared" si="9"/>
        <v>0.799999999999997</v>
      </c>
      <c r="U9" s="5">
        <v>75</v>
      </c>
      <c r="V9" s="3">
        <v>52.6</v>
      </c>
      <c r="W9" s="3">
        <v>54.6</v>
      </c>
      <c r="Z9">
        <v>30.9</v>
      </c>
      <c r="AA9">
        <f t="shared" si="0"/>
        <v>-1.3</v>
      </c>
      <c r="AD9">
        <v>31.8</v>
      </c>
      <c r="AE9">
        <f t="shared" si="1"/>
        <v>0.900000000000002</v>
      </c>
      <c r="AG9" s="5">
        <v>75</v>
      </c>
      <c r="AH9" s="3">
        <v>33.3</v>
      </c>
      <c r="AI9" s="7">
        <v>35.8</v>
      </c>
      <c r="AJ9">
        <f t="shared" si="2"/>
        <v>1.09999999999999</v>
      </c>
      <c r="AK9">
        <f t="shared" si="3"/>
        <v>0.899999999999999</v>
      </c>
      <c r="AM9" s="5">
        <v>75</v>
      </c>
      <c r="AN9" s="3">
        <v>33.1</v>
      </c>
      <c r="AO9" s="3">
        <v>36.3</v>
      </c>
      <c r="AP9">
        <f t="shared" si="4"/>
        <v>0.600000000000001</v>
      </c>
      <c r="AQ9">
        <f t="shared" si="5"/>
        <v>1</v>
      </c>
    </row>
    <row r="10" ht="29.55" spans="2:43">
      <c r="B10" s="1">
        <v>75</v>
      </c>
      <c r="C10">
        <v>29.1</v>
      </c>
      <c r="D10" s="2">
        <v>32.3</v>
      </c>
      <c r="E10">
        <f t="shared" si="6"/>
        <v>0.600000000000001</v>
      </c>
      <c r="F10" s="4">
        <f t="shared" si="7"/>
        <v>0.999999999999996</v>
      </c>
      <c r="G10" s="1">
        <v>75</v>
      </c>
      <c r="H10" s="3">
        <v>33.1</v>
      </c>
      <c r="I10" s="3">
        <v>36.3</v>
      </c>
      <c r="J10">
        <f t="shared" si="8"/>
        <v>0.600000000000001</v>
      </c>
      <c r="K10">
        <f t="shared" si="9"/>
        <v>1</v>
      </c>
      <c r="U10" s="5">
        <v>70</v>
      </c>
      <c r="V10" s="3">
        <v>53.8</v>
      </c>
      <c r="W10" s="3">
        <v>55.8</v>
      </c>
      <c r="Z10">
        <v>31.8</v>
      </c>
      <c r="AA10">
        <f t="shared" si="0"/>
        <v>-1.2</v>
      </c>
      <c r="AD10" s="6">
        <v>32.9</v>
      </c>
      <c r="AE10">
        <f t="shared" si="1"/>
        <v>1.1</v>
      </c>
      <c r="AG10" s="5">
        <v>70</v>
      </c>
      <c r="AH10" s="3">
        <v>34.4</v>
      </c>
      <c r="AI10" s="7">
        <v>36.9</v>
      </c>
      <c r="AJ10">
        <f t="shared" si="2"/>
        <v>1.1</v>
      </c>
      <c r="AK10">
        <f t="shared" si="3"/>
        <v>1.1</v>
      </c>
      <c r="AM10" s="5">
        <v>70</v>
      </c>
      <c r="AN10" s="3">
        <v>33.7</v>
      </c>
      <c r="AO10" s="3">
        <v>37.4</v>
      </c>
      <c r="AP10">
        <f t="shared" si="4"/>
        <v>0.600000000000001</v>
      </c>
      <c r="AQ10">
        <f t="shared" si="5"/>
        <v>1.1</v>
      </c>
    </row>
    <row r="11" ht="29.55" spans="2:43">
      <c r="B11" s="1">
        <v>70</v>
      </c>
      <c r="C11">
        <v>29.7</v>
      </c>
      <c r="D11" s="2">
        <v>33.4</v>
      </c>
      <c r="E11">
        <f t="shared" si="6"/>
        <v>0.599999999999998</v>
      </c>
      <c r="F11" s="4">
        <f t="shared" si="7"/>
        <v>1.1</v>
      </c>
      <c r="G11" s="1">
        <v>70</v>
      </c>
      <c r="H11" s="3">
        <v>33.7</v>
      </c>
      <c r="I11" s="3">
        <v>37.4</v>
      </c>
      <c r="J11">
        <f t="shared" si="8"/>
        <v>0.600000000000001</v>
      </c>
      <c r="K11">
        <f t="shared" si="9"/>
        <v>1.1</v>
      </c>
      <c r="U11" s="5">
        <v>65</v>
      </c>
      <c r="V11" s="3">
        <v>55</v>
      </c>
      <c r="W11" s="3">
        <v>57</v>
      </c>
      <c r="Z11" s="6">
        <v>32.9</v>
      </c>
      <c r="AA11">
        <f t="shared" si="0"/>
        <v>-1.2</v>
      </c>
      <c r="AD11" s="6">
        <v>34</v>
      </c>
      <c r="AE11">
        <f t="shared" si="1"/>
        <v>1.1</v>
      </c>
      <c r="AG11" s="5">
        <v>65</v>
      </c>
      <c r="AH11" s="3">
        <v>35.5</v>
      </c>
      <c r="AI11" s="7">
        <v>38</v>
      </c>
      <c r="AJ11">
        <f t="shared" si="2"/>
        <v>1.1</v>
      </c>
      <c r="AK11">
        <f t="shared" si="3"/>
        <v>1.1</v>
      </c>
      <c r="AM11" s="5">
        <v>65</v>
      </c>
      <c r="AN11" s="3">
        <v>34.5</v>
      </c>
      <c r="AO11" s="3">
        <v>38.6</v>
      </c>
      <c r="AP11">
        <f t="shared" si="4"/>
        <v>0.799999999999997</v>
      </c>
      <c r="AQ11">
        <f t="shared" si="5"/>
        <v>1.2</v>
      </c>
    </row>
    <row r="12" ht="29.55" spans="2:43">
      <c r="B12" s="1">
        <v>65</v>
      </c>
      <c r="C12">
        <v>30.5</v>
      </c>
      <c r="D12" s="2">
        <v>34.6</v>
      </c>
      <c r="E12">
        <f t="shared" si="6"/>
        <v>0.800000000000001</v>
      </c>
      <c r="F12" s="4">
        <f t="shared" si="7"/>
        <v>1.2</v>
      </c>
      <c r="G12" s="1">
        <v>65</v>
      </c>
      <c r="H12" s="3">
        <v>34.5</v>
      </c>
      <c r="I12" s="3">
        <v>38.6</v>
      </c>
      <c r="J12">
        <f t="shared" si="8"/>
        <v>0.799999999999997</v>
      </c>
      <c r="K12">
        <f t="shared" si="9"/>
        <v>1.2</v>
      </c>
      <c r="U12" s="5">
        <v>60</v>
      </c>
      <c r="V12" s="3">
        <v>56.5</v>
      </c>
      <c r="W12" s="3">
        <v>58</v>
      </c>
      <c r="Z12" s="6">
        <v>34</v>
      </c>
      <c r="AA12">
        <f t="shared" si="0"/>
        <v>-1</v>
      </c>
      <c r="AD12">
        <v>35.1</v>
      </c>
      <c r="AE12">
        <f t="shared" si="1"/>
        <v>1.1</v>
      </c>
      <c r="AG12" s="5">
        <v>60</v>
      </c>
      <c r="AH12" s="3">
        <v>36.6</v>
      </c>
      <c r="AI12" s="7">
        <v>39.1</v>
      </c>
      <c r="AJ12">
        <f t="shared" si="2"/>
        <v>1.1</v>
      </c>
      <c r="AK12">
        <f t="shared" si="3"/>
        <v>1.1</v>
      </c>
      <c r="AM12" s="5">
        <v>60</v>
      </c>
      <c r="AN12" s="3">
        <v>35.5</v>
      </c>
      <c r="AO12" s="3">
        <v>40.2</v>
      </c>
      <c r="AP12">
        <f t="shared" si="4"/>
        <v>1</v>
      </c>
      <c r="AQ12">
        <f t="shared" si="5"/>
        <v>1.6</v>
      </c>
    </row>
    <row r="13" ht="29.55" spans="2:43">
      <c r="B13" s="1">
        <v>60</v>
      </c>
      <c r="C13">
        <v>31.5</v>
      </c>
      <c r="D13" s="2">
        <v>36.2</v>
      </c>
      <c r="E13">
        <f t="shared" si="6"/>
        <v>1</v>
      </c>
      <c r="F13" s="4">
        <f t="shared" si="7"/>
        <v>1.6</v>
      </c>
      <c r="G13" s="1">
        <v>60</v>
      </c>
      <c r="H13" s="3">
        <v>35.5</v>
      </c>
      <c r="I13" s="3">
        <v>40.2</v>
      </c>
      <c r="J13">
        <f t="shared" si="8"/>
        <v>1</v>
      </c>
      <c r="K13">
        <f t="shared" si="9"/>
        <v>1.6</v>
      </c>
      <c r="U13" s="5">
        <v>55</v>
      </c>
      <c r="V13" s="3" t="s">
        <v>108</v>
      </c>
      <c r="W13" s="3">
        <v>58.5</v>
      </c>
      <c r="Z13">
        <v>35.1</v>
      </c>
      <c r="AA13">
        <f t="shared" si="0"/>
        <v>-0.5</v>
      </c>
      <c r="AD13">
        <v>36</v>
      </c>
      <c r="AE13">
        <f t="shared" si="1"/>
        <v>0.899999999999999</v>
      </c>
      <c r="AG13" s="5">
        <v>55</v>
      </c>
      <c r="AH13" s="3">
        <v>37.5</v>
      </c>
      <c r="AI13" s="7">
        <v>40</v>
      </c>
      <c r="AJ13">
        <f t="shared" si="2"/>
        <v>0.899999999999999</v>
      </c>
      <c r="AK13">
        <f t="shared" si="3"/>
        <v>0.899999999999999</v>
      </c>
      <c r="AM13" s="5">
        <v>55</v>
      </c>
      <c r="AN13" s="3">
        <v>36.5</v>
      </c>
      <c r="AO13" s="3">
        <v>41.8</v>
      </c>
      <c r="AP13">
        <f t="shared" si="4"/>
        <v>1</v>
      </c>
      <c r="AQ13">
        <f t="shared" si="5"/>
        <v>1.59999999999999</v>
      </c>
    </row>
    <row r="14" ht="29.55" spans="2:43">
      <c r="B14" s="1">
        <v>55</v>
      </c>
      <c r="C14">
        <v>32.5</v>
      </c>
      <c r="D14" s="2">
        <v>37.8</v>
      </c>
      <c r="E14">
        <f t="shared" si="6"/>
        <v>1</v>
      </c>
      <c r="F14" s="4">
        <f t="shared" si="7"/>
        <v>1.59999999999999</v>
      </c>
      <c r="G14" s="1">
        <v>55</v>
      </c>
      <c r="H14" s="3">
        <v>36.5</v>
      </c>
      <c r="I14" s="3">
        <v>41.8</v>
      </c>
      <c r="J14">
        <f t="shared" si="8"/>
        <v>1</v>
      </c>
      <c r="K14">
        <f t="shared" si="9"/>
        <v>1.59999999999999</v>
      </c>
      <c r="U14" s="5">
        <v>50</v>
      </c>
      <c r="V14" s="3">
        <v>57.1</v>
      </c>
      <c r="W14" s="3">
        <v>59.1</v>
      </c>
      <c r="Z14">
        <v>36</v>
      </c>
      <c r="AA14">
        <f t="shared" si="0"/>
        <v>-0.600000000000001</v>
      </c>
      <c r="AD14">
        <v>36.9</v>
      </c>
      <c r="AE14">
        <f t="shared" si="1"/>
        <v>0.899999999999999</v>
      </c>
      <c r="AG14" s="5">
        <v>50</v>
      </c>
      <c r="AH14" s="3">
        <v>38.4</v>
      </c>
      <c r="AI14" s="7">
        <v>40.9</v>
      </c>
      <c r="AJ14">
        <f t="shared" si="2"/>
        <v>0.899999999999999</v>
      </c>
      <c r="AK14">
        <f t="shared" si="3"/>
        <v>0.899999999999999</v>
      </c>
      <c r="AM14" s="5">
        <v>50</v>
      </c>
      <c r="AN14" s="3">
        <v>38</v>
      </c>
      <c r="AO14" s="3">
        <v>43.6</v>
      </c>
      <c r="AP14">
        <f t="shared" si="4"/>
        <v>1.5</v>
      </c>
      <c r="AQ14">
        <f t="shared" si="5"/>
        <v>1.8</v>
      </c>
    </row>
    <row r="15" ht="29.55" spans="2:43">
      <c r="B15" s="1">
        <v>50</v>
      </c>
      <c r="C15">
        <v>34</v>
      </c>
      <c r="D15" s="2">
        <v>39.6</v>
      </c>
      <c r="E15">
        <f t="shared" si="6"/>
        <v>1.5</v>
      </c>
      <c r="F15" s="4">
        <f t="shared" si="7"/>
        <v>1.8</v>
      </c>
      <c r="G15" s="1">
        <v>50</v>
      </c>
      <c r="H15" s="3">
        <v>38</v>
      </c>
      <c r="I15" s="3">
        <v>43.6</v>
      </c>
      <c r="J15">
        <f t="shared" si="8"/>
        <v>1.5</v>
      </c>
      <c r="K15">
        <f t="shared" si="9"/>
        <v>1.8</v>
      </c>
      <c r="U15" s="5">
        <v>45</v>
      </c>
      <c r="V15" s="3">
        <v>57.7</v>
      </c>
      <c r="W15" s="3">
        <v>59.7</v>
      </c>
      <c r="Z15">
        <v>369</v>
      </c>
      <c r="AA15">
        <f t="shared" si="0"/>
        <v>-0.600000000000001</v>
      </c>
      <c r="AD15">
        <v>37.8</v>
      </c>
      <c r="AE15">
        <f t="shared" si="1"/>
        <v>0.899999999999999</v>
      </c>
      <c r="AG15" s="5">
        <v>45</v>
      </c>
      <c r="AH15" s="3">
        <v>39.3</v>
      </c>
      <c r="AI15" s="7">
        <v>41.8</v>
      </c>
      <c r="AJ15">
        <f t="shared" si="2"/>
        <v>0.899999999999999</v>
      </c>
      <c r="AK15">
        <f t="shared" si="3"/>
        <v>0.899999999999999</v>
      </c>
      <c r="AM15" s="5">
        <v>45</v>
      </c>
      <c r="AN15" s="3">
        <v>39.5</v>
      </c>
      <c r="AO15" s="3">
        <v>45.4</v>
      </c>
      <c r="AP15">
        <f t="shared" si="4"/>
        <v>1.5</v>
      </c>
      <c r="AQ15">
        <f t="shared" si="5"/>
        <v>1.8</v>
      </c>
    </row>
    <row r="16" ht="29.55" spans="2:43">
      <c r="B16" s="1">
        <v>45</v>
      </c>
      <c r="C16">
        <v>35.5</v>
      </c>
      <c r="D16" s="2">
        <v>41.4</v>
      </c>
      <c r="E16">
        <f t="shared" si="6"/>
        <v>1.5</v>
      </c>
      <c r="F16" s="4">
        <f t="shared" si="7"/>
        <v>1.8</v>
      </c>
      <c r="G16" s="1">
        <v>45</v>
      </c>
      <c r="H16" s="3">
        <v>39.5</v>
      </c>
      <c r="I16" s="3">
        <v>45.4</v>
      </c>
      <c r="J16">
        <f t="shared" si="8"/>
        <v>1.5</v>
      </c>
      <c r="K16">
        <f t="shared" si="9"/>
        <v>1.8</v>
      </c>
      <c r="U16" s="5">
        <v>40</v>
      </c>
      <c r="V16" s="3">
        <v>58.3</v>
      </c>
      <c r="W16" s="3">
        <v>60.3</v>
      </c>
      <c r="Z16">
        <v>37.8</v>
      </c>
      <c r="AA16">
        <f t="shared" si="0"/>
        <v>-0.599999999999994</v>
      </c>
      <c r="AD16">
        <v>38.7</v>
      </c>
      <c r="AE16">
        <f t="shared" si="1"/>
        <v>0.900000000000006</v>
      </c>
      <c r="AG16" s="5">
        <v>40</v>
      </c>
      <c r="AH16" s="3">
        <v>40.2</v>
      </c>
      <c r="AI16" s="8">
        <v>42.7</v>
      </c>
      <c r="AJ16">
        <f t="shared" si="2"/>
        <v>0.900000000000006</v>
      </c>
      <c r="AK16">
        <f t="shared" si="3"/>
        <v>0.900000000000006</v>
      </c>
      <c r="AM16" s="5">
        <v>40</v>
      </c>
      <c r="AN16" s="3">
        <v>41</v>
      </c>
      <c r="AO16" s="3">
        <v>47.2</v>
      </c>
      <c r="AP16">
        <f t="shared" si="4"/>
        <v>1.5</v>
      </c>
      <c r="AQ16">
        <f t="shared" si="5"/>
        <v>1.8</v>
      </c>
    </row>
    <row r="17" ht="29.55" spans="2:43">
      <c r="B17" s="1">
        <v>40</v>
      </c>
      <c r="C17">
        <v>37</v>
      </c>
      <c r="D17" s="2">
        <v>43.2</v>
      </c>
      <c r="E17">
        <f t="shared" si="6"/>
        <v>1.5</v>
      </c>
      <c r="F17" s="4">
        <f t="shared" si="7"/>
        <v>1.8</v>
      </c>
      <c r="G17" s="1">
        <v>40</v>
      </c>
      <c r="H17" s="3">
        <v>41</v>
      </c>
      <c r="I17" s="3">
        <v>47.2</v>
      </c>
      <c r="J17">
        <f t="shared" si="8"/>
        <v>1.5</v>
      </c>
      <c r="K17">
        <f t="shared" si="9"/>
        <v>1.8</v>
      </c>
      <c r="U17" s="5">
        <v>35</v>
      </c>
      <c r="V17" s="3">
        <v>59</v>
      </c>
      <c r="W17" s="3">
        <v>61</v>
      </c>
      <c r="Z17">
        <v>38.7</v>
      </c>
      <c r="AA17">
        <f t="shared" si="0"/>
        <v>-0.700000000000003</v>
      </c>
      <c r="AD17">
        <v>39.6</v>
      </c>
      <c r="AE17">
        <f t="shared" si="1"/>
        <v>0.899999999999999</v>
      </c>
      <c r="AG17" s="5">
        <v>35</v>
      </c>
      <c r="AH17" s="3">
        <v>41.1</v>
      </c>
      <c r="AI17" s="7">
        <v>43.6</v>
      </c>
      <c r="AJ17">
        <f t="shared" si="2"/>
        <v>0.899999999999999</v>
      </c>
      <c r="AK17">
        <f t="shared" si="3"/>
        <v>0.899999999999999</v>
      </c>
      <c r="AM17" s="5">
        <v>35</v>
      </c>
      <c r="AN17" s="3">
        <v>42.5</v>
      </c>
      <c r="AO17" s="3">
        <v>49</v>
      </c>
      <c r="AP17">
        <f t="shared" si="4"/>
        <v>1.5</v>
      </c>
      <c r="AQ17">
        <f t="shared" si="5"/>
        <v>1.8</v>
      </c>
    </row>
    <row r="18" ht="29.55" spans="2:43">
      <c r="B18" s="1">
        <v>35</v>
      </c>
      <c r="C18">
        <v>38.5</v>
      </c>
      <c r="D18" s="2">
        <v>45</v>
      </c>
      <c r="E18">
        <f t="shared" si="6"/>
        <v>1.5</v>
      </c>
      <c r="F18" s="4">
        <f t="shared" si="7"/>
        <v>1.8</v>
      </c>
      <c r="G18" s="1">
        <v>35</v>
      </c>
      <c r="H18" s="3">
        <v>42.5</v>
      </c>
      <c r="I18" s="3">
        <v>49</v>
      </c>
      <c r="J18">
        <f t="shared" si="8"/>
        <v>1.5</v>
      </c>
      <c r="K18">
        <f t="shared" si="9"/>
        <v>1.8</v>
      </c>
      <c r="U18" s="5">
        <v>30</v>
      </c>
      <c r="V18" s="3">
        <v>59.7</v>
      </c>
      <c r="W18" s="3">
        <v>61.7</v>
      </c>
      <c r="Z18">
        <v>39.6</v>
      </c>
      <c r="AA18">
        <f t="shared" si="0"/>
        <v>-0.700000000000003</v>
      </c>
      <c r="AD18">
        <v>40.5</v>
      </c>
      <c r="AE18">
        <f t="shared" si="1"/>
        <v>0.899999999999999</v>
      </c>
      <c r="AG18" s="5">
        <v>30</v>
      </c>
      <c r="AH18" s="3">
        <v>42</v>
      </c>
      <c r="AI18" s="7">
        <v>44.5</v>
      </c>
      <c r="AJ18">
        <f t="shared" si="2"/>
        <v>0.899999999999999</v>
      </c>
      <c r="AK18">
        <f t="shared" si="3"/>
        <v>0.899999999999999</v>
      </c>
      <c r="AM18" s="5">
        <v>30</v>
      </c>
      <c r="AN18" s="3">
        <v>44.5</v>
      </c>
      <c r="AO18" s="3">
        <v>51</v>
      </c>
      <c r="AP18">
        <f t="shared" si="4"/>
        <v>2</v>
      </c>
      <c r="AQ18">
        <f t="shared" si="5"/>
        <v>2</v>
      </c>
    </row>
    <row r="19" ht="29.55" spans="2:43">
      <c r="B19" s="1">
        <v>30</v>
      </c>
      <c r="C19">
        <v>40.5</v>
      </c>
      <c r="D19" s="2">
        <v>47</v>
      </c>
      <c r="E19">
        <f t="shared" si="6"/>
        <v>2</v>
      </c>
      <c r="F19" s="4">
        <f t="shared" si="7"/>
        <v>2</v>
      </c>
      <c r="G19" s="1">
        <v>30</v>
      </c>
      <c r="H19" s="3">
        <v>44.5</v>
      </c>
      <c r="I19" s="3">
        <v>51</v>
      </c>
      <c r="J19">
        <f t="shared" si="8"/>
        <v>2</v>
      </c>
      <c r="K19">
        <f t="shared" si="9"/>
        <v>2</v>
      </c>
      <c r="U19" s="5">
        <v>25</v>
      </c>
      <c r="V19" s="3">
        <v>60.5</v>
      </c>
      <c r="W19" s="3">
        <v>62.5</v>
      </c>
      <c r="Z19">
        <v>40.5</v>
      </c>
      <c r="AA19">
        <f t="shared" si="0"/>
        <v>-0.799999999999997</v>
      </c>
      <c r="AD19">
        <v>41.2</v>
      </c>
      <c r="AE19">
        <f t="shared" si="1"/>
        <v>0.700000000000003</v>
      </c>
      <c r="AG19" s="5">
        <v>25</v>
      </c>
      <c r="AH19" s="9">
        <v>42.7</v>
      </c>
      <c r="AI19" s="7">
        <v>45.2</v>
      </c>
      <c r="AJ19">
        <f t="shared" si="2"/>
        <v>0.700000000000003</v>
      </c>
      <c r="AK19">
        <f t="shared" si="3"/>
        <v>0.700000000000003</v>
      </c>
      <c r="AM19" s="5">
        <v>25</v>
      </c>
      <c r="AN19" s="3">
        <v>47</v>
      </c>
      <c r="AO19" s="3">
        <v>53</v>
      </c>
      <c r="AP19">
        <f t="shared" si="4"/>
        <v>2.5</v>
      </c>
      <c r="AQ19">
        <f t="shared" si="5"/>
        <v>2</v>
      </c>
    </row>
    <row r="20" ht="29.55" spans="2:43">
      <c r="B20" s="1">
        <v>25</v>
      </c>
      <c r="C20">
        <v>43</v>
      </c>
      <c r="D20" s="2">
        <v>49</v>
      </c>
      <c r="E20">
        <f t="shared" si="6"/>
        <v>2.5</v>
      </c>
      <c r="F20" s="4">
        <f t="shared" si="7"/>
        <v>2</v>
      </c>
      <c r="G20" s="1">
        <v>25</v>
      </c>
      <c r="H20" s="3">
        <v>47</v>
      </c>
      <c r="I20" s="3">
        <v>53</v>
      </c>
      <c r="J20">
        <f t="shared" si="8"/>
        <v>2.5</v>
      </c>
      <c r="K20">
        <f t="shared" si="9"/>
        <v>2</v>
      </c>
      <c r="U20" s="5">
        <v>20</v>
      </c>
      <c r="V20" s="3">
        <v>61.3</v>
      </c>
      <c r="W20" s="3">
        <v>63.3</v>
      </c>
      <c r="Z20">
        <v>41.2</v>
      </c>
      <c r="AA20">
        <f t="shared" si="0"/>
        <v>-0.799999999999997</v>
      </c>
      <c r="AD20">
        <v>41.9</v>
      </c>
      <c r="AE20">
        <f t="shared" si="1"/>
        <v>0.699999999999996</v>
      </c>
      <c r="AG20" s="5">
        <v>20</v>
      </c>
      <c r="AH20" s="3">
        <v>43.4</v>
      </c>
      <c r="AI20" s="7">
        <v>45.9</v>
      </c>
      <c r="AJ20">
        <f t="shared" si="2"/>
        <v>0.699999999999996</v>
      </c>
      <c r="AK20">
        <f t="shared" si="3"/>
        <v>0.699999999999996</v>
      </c>
      <c r="AM20" s="5">
        <v>20</v>
      </c>
      <c r="AN20" s="3">
        <v>50</v>
      </c>
      <c r="AO20" s="3">
        <v>55</v>
      </c>
      <c r="AP20">
        <f t="shared" si="4"/>
        <v>3</v>
      </c>
      <c r="AQ20">
        <f t="shared" si="5"/>
        <v>2</v>
      </c>
    </row>
    <row r="21" ht="29.55" spans="2:43">
      <c r="B21" s="1">
        <v>20</v>
      </c>
      <c r="C21">
        <v>46</v>
      </c>
      <c r="D21" s="2">
        <v>51</v>
      </c>
      <c r="E21">
        <f t="shared" si="6"/>
        <v>3</v>
      </c>
      <c r="F21" s="4">
        <f t="shared" si="7"/>
        <v>2</v>
      </c>
      <c r="G21" s="1">
        <v>20</v>
      </c>
      <c r="H21" s="3">
        <v>50</v>
      </c>
      <c r="I21" s="3">
        <v>55</v>
      </c>
      <c r="J21">
        <f t="shared" si="8"/>
        <v>3</v>
      </c>
      <c r="K21">
        <f t="shared" si="9"/>
        <v>2</v>
      </c>
      <c r="U21" s="5">
        <v>15</v>
      </c>
      <c r="V21" s="3">
        <v>62.3</v>
      </c>
      <c r="W21" s="3">
        <v>64.3</v>
      </c>
      <c r="Z21">
        <v>41.9</v>
      </c>
      <c r="AA21">
        <f t="shared" si="0"/>
        <v>-1</v>
      </c>
      <c r="AD21">
        <v>42.6</v>
      </c>
      <c r="AE21">
        <f t="shared" si="1"/>
        <v>0.700000000000003</v>
      </c>
      <c r="AG21" s="5">
        <v>15</v>
      </c>
      <c r="AH21" s="3">
        <v>44.1</v>
      </c>
      <c r="AI21" s="7">
        <v>46.6</v>
      </c>
      <c r="AJ21">
        <f t="shared" si="2"/>
        <v>0.700000000000003</v>
      </c>
      <c r="AK21">
        <f t="shared" si="3"/>
        <v>0.700000000000003</v>
      </c>
      <c r="AM21" s="5">
        <v>15</v>
      </c>
      <c r="AN21" s="3">
        <v>53</v>
      </c>
      <c r="AO21" s="3">
        <v>57</v>
      </c>
      <c r="AP21">
        <f t="shared" si="4"/>
        <v>3</v>
      </c>
      <c r="AQ21">
        <f t="shared" si="5"/>
        <v>2</v>
      </c>
    </row>
    <row r="22" ht="29.55" spans="2:43">
      <c r="B22" s="1">
        <v>15</v>
      </c>
      <c r="C22">
        <v>49</v>
      </c>
      <c r="D22" s="2">
        <v>53</v>
      </c>
      <c r="E22">
        <f t="shared" si="6"/>
        <v>3</v>
      </c>
      <c r="F22" s="4">
        <f t="shared" si="7"/>
        <v>2</v>
      </c>
      <c r="G22" s="1">
        <v>15</v>
      </c>
      <c r="H22" s="3">
        <v>53</v>
      </c>
      <c r="I22" s="3">
        <v>57</v>
      </c>
      <c r="J22">
        <f t="shared" si="8"/>
        <v>3</v>
      </c>
      <c r="K22">
        <f t="shared" si="9"/>
        <v>2</v>
      </c>
      <c r="U22" s="5">
        <v>10</v>
      </c>
      <c r="V22" s="3">
        <v>63.4</v>
      </c>
      <c r="W22" s="3">
        <v>65.4</v>
      </c>
      <c r="Z22">
        <v>42.6</v>
      </c>
      <c r="AA22">
        <f t="shared" si="0"/>
        <v>-1.10000000000001</v>
      </c>
      <c r="AD22">
        <v>43.3</v>
      </c>
      <c r="AE22">
        <f t="shared" si="1"/>
        <v>0.699999999999996</v>
      </c>
      <c r="AG22" s="5">
        <v>10</v>
      </c>
      <c r="AH22" s="3">
        <v>44.8</v>
      </c>
      <c r="AI22" s="7">
        <v>47.3</v>
      </c>
      <c r="AJ22">
        <f t="shared" si="2"/>
        <v>0.699999999999996</v>
      </c>
      <c r="AK22">
        <f t="shared" si="3"/>
        <v>0.699999999999996</v>
      </c>
      <c r="AM22" s="5">
        <v>10</v>
      </c>
      <c r="AN22" s="3">
        <v>55</v>
      </c>
      <c r="AO22" s="3">
        <v>59</v>
      </c>
      <c r="AP22">
        <f t="shared" si="4"/>
        <v>2</v>
      </c>
      <c r="AQ22">
        <f t="shared" si="5"/>
        <v>2</v>
      </c>
    </row>
    <row r="23" ht="29.55" spans="2:43">
      <c r="B23" s="1">
        <v>10</v>
      </c>
      <c r="C23">
        <v>51</v>
      </c>
      <c r="D23" s="2">
        <v>55</v>
      </c>
      <c r="E23">
        <f t="shared" si="6"/>
        <v>2</v>
      </c>
      <c r="F23" s="4">
        <f t="shared" si="7"/>
        <v>2</v>
      </c>
      <c r="G23" s="1">
        <v>10</v>
      </c>
      <c r="H23" s="3">
        <v>55</v>
      </c>
      <c r="I23" s="3">
        <v>59</v>
      </c>
      <c r="J23">
        <f t="shared" si="8"/>
        <v>2</v>
      </c>
      <c r="K23">
        <f t="shared" si="9"/>
        <v>2</v>
      </c>
      <c r="U23" s="5">
        <v>5</v>
      </c>
      <c r="V23" s="3">
        <v>64.9</v>
      </c>
      <c r="W23" s="3">
        <v>66.9</v>
      </c>
      <c r="Z23">
        <v>43.3</v>
      </c>
      <c r="AA23">
        <f t="shared" si="0"/>
        <v>-1.5</v>
      </c>
      <c r="AD23">
        <v>44</v>
      </c>
      <c r="AE23">
        <f t="shared" si="1"/>
        <v>0.700000000000003</v>
      </c>
      <c r="AG23" s="5">
        <v>5</v>
      </c>
      <c r="AH23" s="3">
        <v>45.5</v>
      </c>
      <c r="AI23" s="7">
        <v>48</v>
      </c>
      <c r="AJ23">
        <f t="shared" si="2"/>
        <v>0.700000000000003</v>
      </c>
      <c r="AK23">
        <f t="shared" si="3"/>
        <v>0.700000000000003</v>
      </c>
      <c r="AM23" s="5">
        <v>5</v>
      </c>
      <c r="AN23" s="3">
        <v>58</v>
      </c>
      <c r="AO23" s="3">
        <v>61</v>
      </c>
      <c r="AP23">
        <f t="shared" si="4"/>
        <v>3</v>
      </c>
      <c r="AQ23">
        <f t="shared" si="5"/>
        <v>2</v>
      </c>
    </row>
    <row r="24" ht="29.55" spans="2:43">
      <c r="B24" s="1">
        <v>5</v>
      </c>
      <c r="C24">
        <v>54</v>
      </c>
      <c r="D24" s="2">
        <v>57</v>
      </c>
      <c r="E24">
        <f t="shared" si="6"/>
        <v>3</v>
      </c>
      <c r="F24" s="4">
        <f t="shared" si="7"/>
        <v>2</v>
      </c>
      <c r="G24" s="1">
        <v>5</v>
      </c>
      <c r="H24" s="3">
        <v>58</v>
      </c>
      <c r="I24" s="3">
        <v>61</v>
      </c>
      <c r="J24">
        <f t="shared" si="8"/>
        <v>3</v>
      </c>
      <c r="K24">
        <f t="shared" si="9"/>
        <v>2</v>
      </c>
      <c r="U24" s="5">
        <v>0</v>
      </c>
      <c r="V24" s="3">
        <v>68.6</v>
      </c>
      <c r="W24" s="3">
        <v>70.6</v>
      </c>
      <c r="Z24">
        <v>44</v>
      </c>
      <c r="AA24">
        <f t="shared" si="0"/>
        <v>-3.69999999999999</v>
      </c>
      <c r="AD24">
        <v>44.7</v>
      </c>
      <c r="AE24">
        <f t="shared" si="1"/>
        <v>0.700000000000003</v>
      </c>
      <c r="AG24" s="5">
        <v>0</v>
      </c>
      <c r="AH24" s="3">
        <v>46.2</v>
      </c>
      <c r="AI24" s="7">
        <v>48.7</v>
      </c>
      <c r="AJ24">
        <f t="shared" si="2"/>
        <v>0.700000000000003</v>
      </c>
      <c r="AK24">
        <f t="shared" si="3"/>
        <v>0.700000000000003</v>
      </c>
      <c r="AM24" s="5">
        <v>0</v>
      </c>
      <c r="AN24" s="3">
        <v>61</v>
      </c>
      <c r="AO24" s="3">
        <v>63</v>
      </c>
      <c r="AP24">
        <f t="shared" si="4"/>
        <v>3</v>
      </c>
      <c r="AQ24">
        <f t="shared" si="5"/>
        <v>2</v>
      </c>
    </row>
    <row r="25" ht="29.55" spans="2:26">
      <c r="B25" s="1">
        <v>0</v>
      </c>
      <c r="C25">
        <v>57</v>
      </c>
      <c r="D25" s="2">
        <v>59</v>
      </c>
      <c r="E25">
        <f t="shared" si="6"/>
        <v>3</v>
      </c>
      <c r="F25" s="4">
        <f t="shared" si="7"/>
        <v>2</v>
      </c>
      <c r="G25" s="1">
        <v>0</v>
      </c>
      <c r="H25" s="3">
        <v>61</v>
      </c>
      <c r="I25" s="3">
        <v>63</v>
      </c>
      <c r="J25">
        <f t="shared" si="8"/>
        <v>3</v>
      </c>
      <c r="K25">
        <f t="shared" si="9"/>
        <v>2</v>
      </c>
      <c r="Z25">
        <v>44</v>
      </c>
    </row>
    <row r="26" spans="3:26">
      <c r="C26" t="s">
        <v>13</v>
      </c>
      <c r="E26" t="e">
        <f t="shared" si="6"/>
        <v>#VALUE!</v>
      </c>
      <c r="Z26">
        <v>7</v>
      </c>
    </row>
    <row r="27" spans="3:3">
      <c r="C27">
        <v>28.5</v>
      </c>
    </row>
    <row r="28" spans="3:3">
      <c r="C28">
        <v>29.2</v>
      </c>
    </row>
    <row r="29" spans="3:3">
      <c r="C29">
        <v>29.8</v>
      </c>
    </row>
    <row r="30" spans="3:3">
      <c r="C30">
        <v>30.5</v>
      </c>
    </row>
    <row r="31" spans="3:3">
      <c r="C31">
        <v>31.3</v>
      </c>
    </row>
    <row r="32" spans="3:3">
      <c r="C32">
        <v>32.3</v>
      </c>
    </row>
    <row r="33" spans="3:3">
      <c r="C33">
        <v>33.4</v>
      </c>
    </row>
    <row r="34" spans="3:3">
      <c r="C34">
        <v>34.6</v>
      </c>
    </row>
    <row r="35" spans="3:3">
      <c r="C35">
        <v>36.2</v>
      </c>
    </row>
    <row r="36" spans="3:3">
      <c r="C36">
        <v>37.8</v>
      </c>
    </row>
    <row r="37" spans="3:3">
      <c r="C37">
        <v>39.6</v>
      </c>
    </row>
    <row r="38" spans="3:3">
      <c r="C38">
        <v>41.4</v>
      </c>
    </row>
    <row r="39" spans="3:3">
      <c r="C39">
        <v>43.2</v>
      </c>
    </row>
    <row r="40" spans="3:3">
      <c r="C40">
        <v>45</v>
      </c>
    </row>
    <row r="41" spans="3:3">
      <c r="C41">
        <v>47</v>
      </c>
    </row>
    <row r="42" spans="3:3">
      <c r="C42">
        <v>49</v>
      </c>
    </row>
    <row r="43" spans="3:3">
      <c r="C43">
        <v>51</v>
      </c>
    </row>
    <row r="44" spans="3:3">
      <c r="C44">
        <v>53</v>
      </c>
    </row>
    <row r="45" spans="3:3">
      <c r="C45">
        <v>55</v>
      </c>
    </row>
    <row r="46" spans="3:3">
      <c r="C46">
        <v>57</v>
      </c>
    </row>
    <row r="47" spans="3:3">
      <c r="C47">
        <v>59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23" master="" otherUserPermission="visible"/>
  <rangeList sheetStid="19" master="" otherUserPermission="visible"/>
  <rangeList sheetStid="22" master="" otherUserPermission="visible"/>
  <rangeList sheetStid="21" master="" otherUserPermission="visible"/>
  <rangeList sheetStid="2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算分</vt:lpstr>
      <vt:lpstr>测试数据</vt:lpstr>
      <vt:lpstr>评分标准</vt:lpstr>
      <vt:lpstr>说明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xieyichuan</cp:lastModifiedBy>
  <dcterms:created xsi:type="dcterms:W3CDTF">2018-11-09T19:17:00Z</dcterms:created>
  <cp:lastPrinted>2021-09-20T21:51:00Z</cp:lastPrinted>
  <dcterms:modified xsi:type="dcterms:W3CDTF">2025-02-27T10:42:34Z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2052-6.10.1.8873</vt:lpwstr>
  </property>
  <property fmtid="{D5CDD505-2E9C-101B-9397-08002B2CF9AE}" pid="3" name="ICV">
    <vt:lpwstr>17D81FCA3FF1F78D6924EA6370DC6310</vt:lpwstr>
  </property>
</Properties>
</file>